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AOS03\Data\Shared Folders\CFAE\A&amp;A\_OCS\2021 OCS\"/>
    </mc:Choice>
  </mc:AlternateContent>
  <bookViews>
    <workbookView xWindow="0" yWindow="0" windowWidth="28800" windowHeight="13656"/>
  </bookViews>
  <sheets>
    <sheet name="OCS - Exhibit 5" sheetId="1" r:id="rId1"/>
    <sheet name="OCS - Exhibit 6" sheetId="3" r:id="rId2"/>
    <sheet name="OPM" sheetId="2" r:id="rId3"/>
  </sheets>
  <definedNames>
    <definedName name="_1_13_Advances">'OCS - Exhibit 5'!$C$29</definedName>
    <definedName name="_1_17">'OCS - Exhibit 5'!$C$37</definedName>
    <definedName name="_1_19">'OCS - Exhibit 5'!$C$39</definedName>
    <definedName name="_1_25">'OCS - Exhibit 5'!$C$45</definedName>
    <definedName name="_1_28">'OCS - Exhibit 5'!$C$48</definedName>
    <definedName name="_1_7">'OCS - Exhibit 5'!$C$16</definedName>
    <definedName name="_1_8">'OCS - Exhibit 5'!$C$16</definedName>
    <definedName name="_2_21">'OCS - Exhibit 5'!$C$71</definedName>
    <definedName name="_2_22_Ethics">'OCS - Exhibit 5'!$C$73</definedName>
    <definedName name="_3_4">'OCS - Exhibit 5'!$C$80</definedName>
    <definedName name="_ftn1" localSheetId="1">'OCS - Exhibit 6'!$A$29</definedName>
    <definedName name="_ftnref1" localSheetId="1">'OCS - Exhibit 6'!$C$16</definedName>
    <definedName name="Ag._Soc">Table2[[#Headers],[Ag. Soc26]]</definedName>
    <definedName name="Ag._Soc1">Table1[[#Headers],[Ag. Soc1]]</definedName>
    <definedName name="Ag_Soc">Table1[[#Headers],[Ag. Soc1]]</definedName>
    <definedName name="County">Table1[[#Headers],[County36]]</definedName>
    <definedName name="DC_CIC_Gen_Bud">'OCS - Exhibit 5'!$L$9</definedName>
    <definedName name="Debt">'OCS - Exhibit 5'!$C$22</definedName>
    <definedName name="Exhibit3_FN3">'OCS - Exhibit 6'!$A$46</definedName>
    <definedName name="Exhibit5_2_23_OMA">'OCS - Exhibit 5'!$C$75</definedName>
    <definedName name="Exhibit5_2_423_PRA">'OCS - Exhibit 5'!$C$74</definedName>
    <definedName name="Exhibit6__PRA">'OCS - Exhibit 6'!$D$6</definedName>
    <definedName name="Exhibit6_FN1">'OCS - Exhibit 6'!$A$44</definedName>
    <definedName name="Exhibit6_FN2">'OCS - Exhibit 6'!$A$45</definedName>
    <definedName name="Exhibit6_FN3">'OCS - Exhibit 6'!$A$46</definedName>
    <definedName name="Exhibit6_OMA">'OCS - Exhibit 6'!$E$6</definedName>
    <definedName name="Exhibit6_PRA">'OCS - Exhibit 6'!$A$44</definedName>
    <definedName name="Exhinit6_EMA_Note">'OCS - Exhibit 6'!$C$16</definedName>
    <definedName name="FCFC_Gen_Bud">'OCS - Exhibit 5'!$N$9</definedName>
    <definedName name="Footnote_41">'OCS - Exhibit 5'!$B$139</definedName>
    <definedName name="Footnote1">'OCS - Exhibit 5'!$B$99</definedName>
    <definedName name="Footnote10">'OCS - Exhibit 5'!$B$108</definedName>
    <definedName name="Footnote11">'OCS - Exhibit 5'!$B$109</definedName>
    <definedName name="Footnote12">'OCS - Exhibit 5'!$B$110</definedName>
    <definedName name="Footnote13">'OCS - Exhibit 5'!$B$111</definedName>
    <definedName name="Footnote14">'OCS - Exhibit 5'!$B$112</definedName>
    <definedName name="Footnote15">'OCS - Exhibit 5'!$B$113</definedName>
    <definedName name="Footnote16">'OCS - Exhibit 5'!$B$114</definedName>
    <definedName name="Footnote17">'OCS - Exhibit 5'!$B$115</definedName>
    <definedName name="Footnote18">'OCS - Exhibit 5'!$B$116</definedName>
    <definedName name="Footnote19">'OCS - Exhibit 5'!$B$117</definedName>
    <definedName name="Footnote2">'OCS - Exhibit 5'!$B$100</definedName>
    <definedName name="Footnote20">'OCS - Exhibit 5'!$B$118</definedName>
    <definedName name="Footnote21">'OCS - Exhibit 5'!$B$119</definedName>
    <definedName name="Footnote22">'OCS - Exhibit 5'!$B$120</definedName>
    <definedName name="Footnote23">'OCS - Exhibit 5'!$B$121</definedName>
    <definedName name="Footnote24">'OCS - Exhibit 5'!$B$122</definedName>
    <definedName name="Footnote25">'OCS - Exhibit 5'!$B$123</definedName>
    <definedName name="Footnote26">'OCS - Exhibit 5'!$B$124</definedName>
    <definedName name="Footnote27">'OCS - Exhibit 5'!$B$125</definedName>
    <definedName name="Footnote28">'OCS - Exhibit 5'!$B$126</definedName>
    <definedName name="Footnote29">'OCS - Exhibit 5'!$B$127</definedName>
    <definedName name="Footnote3">'OCS - Exhibit 5'!$B$101</definedName>
    <definedName name="Footnote30">'OCS - Exhibit 5'!$B$128</definedName>
    <definedName name="Footnote31">'OCS - Exhibit 5'!$B$129</definedName>
    <definedName name="Footnote32">'OCS - Exhibit 5'!$B$130</definedName>
    <definedName name="Footnote33">'OCS - Exhibit 5'!$B$131</definedName>
    <definedName name="Footnote34">'OCS - Exhibit 5'!$B$132</definedName>
    <definedName name="Footnote35">'OCS - Exhibit 5'!$B$133</definedName>
    <definedName name="Footnote36">'OCS - Exhibit 5'!$B$134</definedName>
    <definedName name="Footnote37">'OCS - Exhibit 5'!$B$135</definedName>
    <definedName name="Footnote38">'OCS - Exhibit 5'!$B$136</definedName>
    <definedName name="Footnote39">'OCS - Exhibit 5'!$B$137</definedName>
    <definedName name="Footnote4">'OCS - Exhibit 5'!$B$102</definedName>
    <definedName name="Footnote40">'OCS - Exhibit 5'!$B$138</definedName>
    <definedName name="Footnote43">'OCS - Exhibit 5'!$B$141</definedName>
    <definedName name="Footnote44">'OCS - Exhibit 5'!$B$142</definedName>
    <definedName name="Footnote45">'OCS - Exhibit 5'!$B$143</definedName>
    <definedName name="Footnote46">'OCS - Exhibit 5'!$B$144</definedName>
    <definedName name="Footnote5">'OCS - Exhibit 5'!$B$103</definedName>
    <definedName name="Footnote6">'OCS - Exhibit 5'!$B$104</definedName>
    <definedName name="Footnote7">'OCS - Exhibit 5'!$B$105</definedName>
    <definedName name="Footnote8">'OCS - Exhibit 5'!$B$106</definedName>
    <definedName name="Footnote9">'OCS - Exhibit 5'!$B$107</definedName>
    <definedName name="Gen_Health_Dist_1_2">'OCS - Exhibit 5'!$O$11</definedName>
    <definedName name="Gen_Hlth_Dist_2_2">'OCS - Exhibit 5'!$O$52</definedName>
    <definedName name="Gen_Hlth_Dist_Gen_Bud">'OCS - Exhibit 5'!$O$9</definedName>
    <definedName name="Jt_Twp_Cem_Gen_Bud">'OCS - Exhibit 5'!$V$9</definedName>
    <definedName name="Library">Table1[[#Headers],[Library15]]</definedName>
    <definedName name="Library_1_1">'OCS - Exhibit 5'!$W$10</definedName>
    <definedName name="Library_1_14">'OCS - Exhibit 5'!$W$34</definedName>
    <definedName name="Library_1_2">'OCS - Exhibit 5'!$W$11</definedName>
    <definedName name="Library_2_2">'OCS - Exhibit 5'!$W$52</definedName>
    <definedName name="OCS_FN42">'OCS - Exhibit 5'!$B$140</definedName>
    <definedName name="OPM_Ag_Soc">Table2[[#Headers],[Ag. Soc26]]</definedName>
    <definedName name="OPM_fn_27">OPM!$B$65</definedName>
    <definedName name="OPM_fn_28">OPM!$B$66</definedName>
    <definedName name="OPM_fn_28_ref">OPM!$C$27</definedName>
    <definedName name="OPM_fn1">OPM!$B$39</definedName>
    <definedName name="OPM_fn1_ref">OPM!$J$10</definedName>
    <definedName name="OPM_fn10">OPM!$B$48</definedName>
    <definedName name="OPM_fn11">OPM!$B$49</definedName>
    <definedName name="OPM_fn12">OPM!$B$50</definedName>
    <definedName name="OPM_fn13">OPM!$B$51</definedName>
    <definedName name="OPM_fn13_ref">OPM!$E$36</definedName>
    <definedName name="OPM_fn14">OPM!$B$52</definedName>
    <definedName name="OPM_fn14_ref">OPM!$I$36</definedName>
    <definedName name="OPM_fn15">OPM!$B$53</definedName>
    <definedName name="OPM_fn15_ref">OPM!$J$36</definedName>
    <definedName name="OPM_fn16">OPM!$B$54</definedName>
    <definedName name="OPM_fn16_ref">OPM!$N$36</definedName>
    <definedName name="OPM_fn17">OPM!$B$55</definedName>
    <definedName name="OPM_fn17_ref">OPM!$O$36</definedName>
    <definedName name="OPM_fn18">OPM!$B$56</definedName>
    <definedName name="OPM_fn18_ref">OPM!$P$36</definedName>
    <definedName name="OPM_fn19">OPM!$B$57</definedName>
    <definedName name="OPM_fn19_ref">OPM!$Q$36</definedName>
    <definedName name="OPM_fn2">OPM!$B$40</definedName>
    <definedName name="OPM_fn2_ref">OPM!$X$10</definedName>
    <definedName name="OPM_fn20">OPM!$B$58</definedName>
    <definedName name="OPM_fn20_ref">OPM!$S$36</definedName>
    <definedName name="OPM_fn21">OPM!$B$59</definedName>
    <definedName name="OPM_fn21_ref">OPM!$X$36</definedName>
    <definedName name="OPM_fn22">OPM!$B$60</definedName>
    <definedName name="OPM_fn22_ref">OPM!$Y$36</definedName>
    <definedName name="OPM_fn23">OPM!$B$61</definedName>
    <definedName name="OPM_fn23_ref">OPM!$Z$36</definedName>
    <definedName name="OPM_fn24">OPM!$B$62</definedName>
    <definedName name="OPM_fn24_ref">OPM!$AA$36</definedName>
    <definedName name="OPM_fn25">OPM!$B$63</definedName>
    <definedName name="OPM_fn25_ref">OPM!$AB$36</definedName>
    <definedName name="OPM_FN29">OPM!$B$67</definedName>
    <definedName name="OPM_fn3">OPM!$B$41</definedName>
    <definedName name="OPM_fn3_ref">OPM!$AA$10</definedName>
    <definedName name="OPM_FN30">OPM!$B$68</definedName>
    <definedName name="OPM_fn4">OPM!$B$42</definedName>
    <definedName name="OPM_fn4_ref">OPM!$AE$10</definedName>
    <definedName name="OPM_fn5">OPM!$B$43</definedName>
    <definedName name="OPM_fn5_ref">OPM!$AF$10</definedName>
    <definedName name="OPM_fn6">OPM!$B$44</definedName>
    <definedName name="OPM_fn6_ref">OPM!$AG$10</definedName>
    <definedName name="OPM_fn7">OPM!$B$45</definedName>
    <definedName name="OPM_fn7_ref">OPM!$AF$12</definedName>
    <definedName name="OPM_fn8">OPM!$B$46</definedName>
    <definedName name="OPM_fn8_ref">OPM!$AE$25</definedName>
    <definedName name="OPM_fn9">OPM!$B$47</definedName>
    <definedName name="OPM_fn9_ref">OPM!$AG$25</definedName>
    <definedName name="OPM_Footnote_26">OPM!$B$64</definedName>
    <definedName name="OPM_O18_CommColl">OPM!$G$25</definedName>
    <definedName name="OPM_O19">OPM!$C$26</definedName>
    <definedName name="OPM_o23">OPM!$C$30</definedName>
    <definedName name="OPM_O3_CommColl">OPM!$G$10</definedName>
    <definedName name="OPM_otherbid">OPM!$C$36</definedName>
    <definedName name="OPM_STEM_STEAM_Schools">Table2[[#Headers],[STEM/STEAM Schools27]]</definedName>
    <definedName name="Park_Dist_1_4">'OCS - Exhibit 5'!$X$13</definedName>
    <definedName name="Park_Dist_2_9">'OCS - Exhibit 5'!$X$59</definedName>
    <definedName name="Park_Dist_3_18">'OCS - Exhibit 5'!$X$94</definedName>
    <definedName name="Reg_H2O_Sew_1_13">'OCS - Exhibit 5'!$AA$25</definedName>
    <definedName name="Reg_H2O_Sew_1_2">'OCS - Exhibit 5'!$AA$11</definedName>
    <definedName name="Reg_H2O_Sew_1_4">'OCS - Exhibit 5'!$AA$13</definedName>
    <definedName name="Reg_H2O_Sew_Gen_Bud">'OCS - Exhibit 5'!$AA$9</definedName>
    <definedName name="Soil_H2O_Cons_1_4">'OCS - Exhibit 5'!$AB$13</definedName>
    <definedName name="Solid_Waste_Dist_Gen_Bud">'OCS - Exhibit 5'!$AC$9</definedName>
    <definedName name="Solid_Wst_Dist_1_13">'OCS - Exhibit 5'!$AC$25</definedName>
    <definedName name="Solid_Wst_Dist_1_13_Est_Fund">'OCS - Exhibit 5'!$AC$27</definedName>
    <definedName name="Solid_Wst_Dist_1_4">'OCS - Exhibit 5'!$AC$13</definedName>
    <definedName name="St_Col_Un_1_13">'OCS - Exhibit 5'!$AD$24</definedName>
    <definedName name="St_Coll_Univ_1_17">'OCS - Exhibit 5'!$AD$37</definedName>
    <definedName name="St_Coll_Univ_1_20">'OCS - Exhibit 5'!$AD$40</definedName>
    <definedName name="St_Comm_Coll_3358">Table1[[#Headers],[State Comm. College (3358)19]]</definedName>
    <definedName name="STEM_1_27">'OCS - Exhibit 5'!$AF$47</definedName>
    <definedName name="STEM_STEAM_Schools">Table1[[#Headers],[STEM/STEAM Schools39]]</definedName>
    <definedName name="SWCD_Gen_Bud">'OCS - Exhibit 5'!$AB$9</definedName>
    <definedName name="Union_Cem_Dist_Gen_Bud">'OCS - Exhibit 5'!$V$9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74" i="1" l="1"/>
  <c r="AL35" i="2" l="1"/>
  <c r="AL34" i="2" l="1"/>
  <c r="E37" i="2" l="1"/>
  <c r="F37" i="2"/>
  <c r="G37" i="2"/>
  <c r="H37"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D37" i="2"/>
  <c r="AL9" i="2"/>
  <c r="AL10" i="2"/>
  <c r="AL11" i="2"/>
  <c r="AL12" i="2"/>
  <c r="AL13" i="2"/>
  <c r="AL14" i="2"/>
  <c r="AL15" i="2"/>
  <c r="AL16" i="2"/>
  <c r="AL17" i="2"/>
  <c r="AL18" i="2"/>
  <c r="AL19" i="2"/>
  <c r="AL20" i="2"/>
  <c r="AL21" i="2"/>
  <c r="AL22" i="2"/>
  <c r="AL23" i="2"/>
  <c r="AL24" i="2"/>
  <c r="AL25" i="2"/>
  <c r="AL26" i="2"/>
  <c r="AL27" i="2"/>
  <c r="AL28" i="2"/>
  <c r="AL29" i="2"/>
  <c r="AL30" i="2"/>
  <c r="AL31" i="2"/>
  <c r="AL32" i="2"/>
  <c r="AL33" i="2"/>
  <c r="AL36" i="2"/>
  <c r="AL8" i="2"/>
  <c r="AL95" i="1" l="1"/>
  <c r="AL94" i="1"/>
  <c r="AL93" i="1"/>
  <c r="AL92" i="1"/>
  <c r="AL91" i="1"/>
  <c r="AL90" i="1"/>
  <c r="AL89" i="1"/>
  <c r="AL88" i="1"/>
  <c r="AL87" i="1"/>
  <c r="AL86" i="1"/>
  <c r="AL85" i="1"/>
  <c r="AL84" i="1"/>
  <c r="AL83" i="1"/>
  <c r="AL82" i="1"/>
  <c r="AL81" i="1"/>
  <c r="AL80" i="1"/>
  <c r="AL79" i="1"/>
  <c r="AL78" i="1"/>
  <c r="AL77" i="1"/>
  <c r="AL76" i="1"/>
  <c r="AL75" i="1"/>
  <c r="AL73" i="1"/>
  <c r="AL72" i="1"/>
  <c r="AL71" i="1"/>
  <c r="AL70" i="1"/>
  <c r="AL69" i="1"/>
  <c r="AL68" i="1"/>
  <c r="AL67" i="1"/>
  <c r="AL66" i="1"/>
  <c r="AL65" i="1"/>
  <c r="AL64" i="1"/>
  <c r="AL63" i="1"/>
  <c r="AL62" i="1"/>
  <c r="AL61" i="1"/>
  <c r="AL60" i="1"/>
  <c r="AL59" i="1"/>
  <c r="AL58" i="1"/>
  <c r="AL57" i="1"/>
  <c r="AL56" i="1"/>
  <c r="AL55" i="1"/>
  <c r="AL54" i="1"/>
  <c r="AL53" i="1"/>
  <c r="AL52" i="1"/>
  <c r="AL51" i="1"/>
  <c r="AL50" i="1"/>
  <c r="AL49" i="1"/>
  <c r="AL48" i="1"/>
  <c r="AL47" i="1"/>
  <c r="AL46" i="1"/>
  <c r="AL45" i="1"/>
  <c r="AL44" i="1"/>
  <c r="AL43" i="1"/>
  <c r="AL42" i="1"/>
  <c r="AL41" i="1"/>
  <c r="AL40" i="1"/>
  <c r="AL39" i="1"/>
  <c r="AL38" i="1"/>
  <c r="AL37" i="1"/>
  <c r="AL36" i="1"/>
  <c r="AL35" i="1"/>
  <c r="AL34" i="1"/>
  <c r="AL33" i="1"/>
  <c r="AL32" i="1"/>
  <c r="AL31" i="1"/>
  <c r="AL30" i="1"/>
  <c r="AL29" i="1"/>
  <c r="AL28" i="1"/>
  <c r="AL27" i="1"/>
  <c r="AL26" i="1"/>
  <c r="AL25" i="1"/>
  <c r="AL24" i="1"/>
  <c r="AL23" i="1"/>
  <c r="AL22" i="1"/>
  <c r="AL21" i="1"/>
  <c r="AL20" i="1"/>
  <c r="AL19" i="1"/>
  <c r="AL18" i="1"/>
  <c r="AL17" i="1"/>
  <c r="AL16" i="1"/>
  <c r="AL15" i="1"/>
  <c r="AL14" i="1"/>
  <c r="AL13" i="1"/>
  <c r="AL12" i="1"/>
  <c r="AL11" i="1"/>
  <c r="AL10" i="1"/>
  <c r="AI96" i="1"/>
  <c r="AH96" i="1"/>
  <c r="AG96" i="1"/>
  <c r="AF96" i="1"/>
  <c r="AE96" i="1"/>
  <c r="AD96" i="1"/>
  <c r="AB96" i="1"/>
  <c r="AA96" i="1"/>
  <c r="Y96" i="1"/>
  <c r="X96" i="1"/>
  <c r="W96" i="1"/>
  <c r="V96" i="1"/>
  <c r="U96" i="1"/>
  <c r="T96" i="1"/>
  <c r="R96" i="1"/>
  <c r="Q96" i="1"/>
  <c r="P96" i="1"/>
  <c r="O96" i="1"/>
  <c r="N96" i="1"/>
  <c r="M96" i="1"/>
  <c r="L96" i="1"/>
  <c r="F96" i="1"/>
  <c r="K96" i="1"/>
  <c r="J96" i="1"/>
  <c r="I96" i="1"/>
  <c r="H96" i="1"/>
  <c r="G96" i="1"/>
  <c r="E96" i="1"/>
  <c r="D96" i="1"/>
  <c r="Z96" i="1" l="1"/>
  <c r="AC96" i="1"/>
  <c r="AJ96" i="1"/>
  <c r="AK96" i="1"/>
  <c r="S96" i="1"/>
</calcChain>
</file>

<file path=xl/sharedStrings.xml><?xml version="1.0" encoding="utf-8"?>
<sst xmlns="http://schemas.openxmlformats.org/spreadsheetml/2006/main" count="1898" uniqueCount="478">
  <si>
    <t xml:space="preserve">Step No. </t>
  </si>
  <si>
    <t>Requirement</t>
  </si>
  <si>
    <t>Joint Mental Health District</t>
  </si>
  <si>
    <t>Jt. Juv. Detention Facility</t>
  </si>
  <si>
    <t>Regional Planning Comm’n</t>
  </si>
  <si>
    <t>Solid Waste District</t>
  </si>
  <si>
    <t>Joint Township Cemetery or Union Cemetery</t>
  </si>
  <si>
    <t>Airport Authority</t>
  </si>
  <si>
    <t>FCFC</t>
  </si>
  <si>
    <t>Soil &amp; Water Conservation District</t>
  </si>
  <si>
    <t>ESC</t>
  </si>
  <si>
    <t>COG</t>
  </si>
  <si>
    <t>Regional Water &amp; Sewer</t>
  </si>
  <si>
    <t>Gen. Health Dist.</t>
  </si>
  <si>
    <t>Joint Rec. Dist.</t>
  </si>
  <si>
    <t>Park Dist.</t>
  </si>
  <si>
    <t>State Colg./ Univ.</t>
  </si>
  <si>
    <t>Joint Amb. Dist.</t>
  </si>
  <si>
    <t>Joint Fire Dist.</t>
  </si>
  <si>
    <t>Joint Police Dist</t>
  </si>
  <si>
    <t>Port Auth.</t>
  </si>
  <si>
    <t>DC &amp; CIC</t>
  </si>
  <si>
    <t>Township</t>
  </si>
  <si>
    <t>City</t>
  </si>
  <si>
    <t>Village</t>
  </si>
  <si>
    <t>Traditional Schools</t>
  </si>
  <si>
    <t>Community School</t>
  </si>
  <si>
    <t>ü</t>
  </si>
  <si>
    <t>1-1</t>
  </si>
  <si>
    <t>ORC 5705.38:  Annual appropriation measure</t>
  </si>
  <si>
    <t>1-2</t>
  </si>
  <si>
    <t>1-3</t>
  </si>
  <si>
    <t>ORC 5705.40:  Amending or supplementing appropriations; contingencies</t>
  </si>
  <si>
    <t>1-4</t>
  </si>
  <si>
    <t>1-5</t>
  </si>
  <si>
    <t>ORC 1545.23, 5155.33, Various 5705 Sections, 5735.28, 3315.20:  Distribution of levy revenue</t>
  </si>
  <si>
    <t>1-6</t>
  </si>
  <si>
    <t>ORC 5705.05-.06 and 5705.14-.16:  Transfer funds</t>
  </si>
  <si>
    <t>1-7</t>
  </si>
  <si>
    <t>1-8</t>
  </si>
  <si>
    <t>ORC 5705.13 ,5705.132, 5705.29:  Reserve balance accounts &amp; funds</t>
  </si>
  <si>
    <t>1-9</t>
  </si>
  <si>
    <t xml:space="preserve">ORC 5101.144:  County Children Services Fund </t>
  </si>
  <si>
    <t>1-10</t>
  </si>
  <si>
    <t>ORC 3313.33:  Conveyances and contracts</t>
  </si>
  <si>
    <t>1-11</t>
  </si>
  <si>
    <t>ORC Chapter 3318: Permissible expenditures for school districts participating in the classroom facilities assistance programs</t>
  </si>
  <si>
    <t>1-12</t>
  </si>
  <si>
    <t>ORC 3314.08:  Foundation anticipation notes</t>
  </si>
  <si>
    <t>1-13</t>
  </si>
  <si>
    <t>1-14</t>
  </si>
  <si>
    <t>ORC 133.10, 133.22, 133.24 and 4582.56 (B)&amp;(C):  Anticipation notes</t>
  </si>
  <si>
    <t>1-15</t>
  </si>
  <si>
    <t>ORC 3375.404:  Additional borrowing authority (Libraries)</t>
  </si>
  <si>
    <t>1-16</t>
  </si>
  <si>
    <t>ORC 133.29, 135.14, 731.56:  Governments investing in their own securities</t>
  </si>
  <si>
    <t>1-17</t>
  </si>
  <si>
    <t>1-18</t>
  </si>
  <si>
    <t>ORC 1702.57, 1724.05-06 and 1726.11-12: Annual Financial Reporting</t>
  </si>
  <si>
    <t>1-19</t>
  </si>
  <si>
    <t>1-20</t>
  </si>
  <si>
    <t>ORC 2744.081:  Liability self-insurance</t>
  </si>
  <si>
    <t>1-21</t>
  </si>
  <si>
    <t>1-22</t>
  </si>
  <si>
    <t xml:space="preserve">Various ORC sections:  Vacation and sick leave </t>
  </si>
  <si>
    <t xml:space="preserve"> </t>
  </si>
  <si>
    <t>1-23</t>
  </si>
  <si>
    <t>26 U.S.C.:  Income tax Collection</t>
  </si>
  <si>
    <t>1-24</t>
  </si>
  <si>
    <t>Various ORC Sections:  Definitions, Rates of Contributions, etc.</t>
  </si>
  <si>
    <t>1-25</t>
  </si>
  <si>
    <t>1-26</t>
  </si>
  <si>
    <t>1-27</t>
  </si>
  <si>
    <t>ORC 3313.64, 3314.02-03, 3314.08 and 3314.27:  Community School Funding</t>
  </si>
  <si>
    <t>1-28</t>
  </si>
  <si>
    <t>1-29</t>
  </si>
  <si>
    <t>ORC 507.09 and 505.24(D):  Allocating township trustee and fiscal officer compensation</t>
  </si>
  <si>
    <t>1-30</t>
  </si>
  <si>
    <t>ORC 343.01, 3734.52, 3734.55, 3734.56, 3734.57(B), 3734.573, 3734.57(G) and 3734.577:  Expenditures by solid waste management district</t>
  </si>
  <si>
    <t>2-1</t>
  </si>
  <si>
    <t>ORC 5705.28, 5705.39 and 5705.40:  Appropriations limited by estimated revenue</t>
  </si>
  <si>
    <t>2-2</t>
  </si>
  <si>
    <t>ORC 5705.41(A&amp;B); and 5705.42:  Restrictions on  appropriating/expending money</t>
  </si>
  <si>
    <t>2-3</t>
  </si>
  <si>
    <t>ORC 3314.24(A):  Internet or Computer-based community school space</t>
  </si>
  <si>
    <t>2-4</t>
  </si>
  <si>
    <t>OAC 117-2-02(D)&amp;(E):  Required accounting records</t>
  </si>
  <si>
    <t>2-5</t>
  </si>
  <si>
    <t>ORC 3314.024:  Accounting for management company expenses</t>
  </si>
  <si>
    <t>2-6</t>
  </si>
  <si>
    <t>ORC 135.13, 135.14, 135.144, and 133.03:  Eligible investments for interim monies</t>
  </si>
  <si>
    <t>2-7</t>
  </si>
  <si>
    <t>ORC 135.14 and 135.18:  Other requirements</t>
  </si>
  <si>
    <t>2-8</t>
  </si>
  <si>
    <t>ORC 135.142, and 135.14(B)(7):  Other eligible investments</t>
  </si>
  <si>
    <t>2-9</t>
  </si>
  <si>
    <t>ORC 135.18 &amp; 135.182; 135.37, 12:  Security for repayment of public deposits</t>
  </si>
  <si>
    <t>2-10</t>
  </si>
  <si>
    <t>ORC 135.35, 135.353 and 339.061(D):  Eligible investments</t>
  </si>
  <si>
    <t>2-11</t>
  </si>
  <si>
    <t>ORC 135.35 and 339.061(B):  Other requirements</t>
  </si>
  <si>
    <t>2-12</t>
  </si>
  <si>
    <t>ORC 3314.04:  Contractually imposed deposit and investment requirements</t>
  </si>
  <si>
    <t>2-13</t>
  </si>
  <si>
    <t>ORC 3314.011, 3314.019, 3314.02, 3314.023, 3314.03, 3314.036, 3314.39 and 3314.46:  Sponsor monitoring of community schools</t>
  </si>
  <si>
    <t>2-14</t>
  </si>
  <si>
    <t>ORC 3314.032 and 3314.043:  Operator oversight of community schools</t>
  </si>
  <si>
    <t>2-15</t>
  </si>
  <si>
    <t>ORC 2335.25, 1901.31 and 1905.21:  Cashbook of costs etc</t>
  </si>
  <si>
    <t>2-16</t>
  </si>
  <si>
    <t>ORC 117.16(A),117.161, 723.52, 5517.02 and 5517.021:  Force Accounts Municipal Corporations [Cities/Villages]</t>
  </si>
  <si>
    <t>2-17</t>
  </si>
  <si>
    <t>ORC 117.16(A), 5517.02, 5517.021 and 5543.19:  Force Accounts – Counties</t>
  </si>
  <si>
    <t>2-18</t>
  </si>
  <si>
    <t>ORC 117.16(A), 5517.02, 5517.021 and 5575.01:  Force Accounts – Townships</t>
  </si>
  <si>
    <t>2-19</t>
  </si>
  <si>
    <t>ORC 117.111(A), 304.01, 304.02, 955.013, 1306.01(P), 1306.02(A), 1306.04(B) and 1306.11:  Security controls over counties’ electronic transactions</t>
  </si>
  <si>
    <t>2-20</t>
  </si>
  <si>
    <t>OAC 3745-27-15 through 18:  Landfill Financial Responsibility and Certifications</t>
  </si>
  <si>
    <t>2-21</t>
  </si>
  <si>
    <t>2-22</t>
  </si>
  <si>
    <t>2-23</t>
  </si>
  <si>
    <t>2-24</t>
  </si>
  <si>
    <t>ORC 3313.666(A), (B), &amp; (C) and 3314.03(A)(11)(d):  Anti-Bullying Provisions</t>
  </si>
  <si>
    <t>3-1</t>
  </si>
  <si>
    <t>ORC 9.38:  Deposits of public money</t>
  </si>
  <si>
    <t>3-2</t>
  </si>
  <si>
    <t>3-3</t>
  </si>
  <si>
    <t>Various ORC Sections: Compensation, etc.</t>
  </si>
  <si>
    <t>3-4</t>
  </si>
  <si>
    <t>3-5</t>
  </si>
  <si>
    <t>Various ORC Sections: Bonding Requirements</t>
  </si>
  <si>
    <t>3-6</t>
  </si>
  <si>
    <t>ORC 3301.0710, 3301.0712, 3314.017, 3314.034, 3314.38 and OAC 3301-102-10:  Dropout Prevention and Recovery School Eligibility</t>
  </si>
  <si>
    <t>3-7</t>
  </si>
  <si>
    <t>3-8</t>
  </si>
  <si>
    <t>3-9</t>
  </si>
  <si>
    <t>3-10</t>
  </si>
  <si>
    <t>3-11</t>
  </si>
  <si>
    <t>3-12</t>
  </si>
  <si>
    <t>Various ORC Sections:  Collection, custody and disbursement of fees, fines</t>
  </si>
  <si>
    <t>3-13</t>
  </si>
  <si>
    <t>3-14</t>
  </si>
  <si>
    <t>3-15</t>
  </si>
  <si>
    <t>3-16</t>
  </si>
  <si>
    <t>3-17</t>
  </si>
  <si>
    <t>3-18</t>
  </si>
  <si>
    <t>Union Cemetery District</t>
  </si>
  <si>
    <t>Conservancy District</t>
  </si>
  <si>
    <t>Count</t>
  </si>
  <si>
    <t>[2] - If these entities levy taxes, the checkmarks noted above apply.  However, often they do not levy taxes.  When they do not levy taxes, Ohio Rev. Code §5705.28 (B)(2) requires a comparable, but somewhat streamlined budget process.  Ohio Rev. Code §5705.28(B)(2) requires entities to follow §§ 5705.36, .38, .40, .41, .43, .44, and .45.  However, documents prepared in accordance with these sections need not be filed with the county auditor or county budget commission. Finally, while Ohio Rev. Code § 5705.39 does not apply, § 5705.28(B)(2)(c) prohibits appropriations from exceeding estimated revenue (i.e. receipts + beginning unencumbered cash). For conservancy districts, auditors should additionally review the requirements of Ohio Rev. Code §6101.44 and tailor their compliance testing procedures accordingly, if necessary. For conservancy districts that levy taxes, we should cite to the budgetary requirements contained in Ohio Rev. Code § 6101.44 where they are similar to requirements contained in Ohio Rev. Code Chapter 5705. The more specific requirements contained in Ohio Rev. Code Chapter 6101 trump those contained in Chapter 5705. Auditors should apply the provisions of Ohio Rev. Code Chapter 5705 when Chapter 6101 does not address budgetary restrictions applicable to conservancy districts.</t>
  </si>
  <si>
    <t>[4] - Ohio Rev. Code Chapter 5705 does not apply.  However, § 121.37(B)(5)(a) requires the council to file an annual budget with its administrative agent.</t>
  </si>
  <si>
    <t>[5] - Ohio Rev. Code § 5705.09 only applies to township waste disposal districts.</t>
  </si>
  <si>
    <t>[6] - Ohio Rev. Code § 5705.09 does not apply to Soil and Water Districts.</t>
  </si>
  <si>
    <t>[7] - AOS Bulletin 1997-003 applies to entities subject to Ohio Rev. Code Chapter 5705.  This Bulletin describes the AOS’ position regarding using transfers to advance / loan money from one fund to another.  Auditors should also refer to Appendix A-1, Transfers and Advances, for additional guidance related to transfers and advances.</t>
  </si>
  <si>
    <t xml:space="preserve">[8] - If the entity has a specific Ohio Rev. Code Section that refers to its ability to issue bonds, notes or anticipatory securities, that section takes precedence if there was a conflict between it and the general debt provisions in Chapter 133.  </t>
  </si>
  <si>
    <t>[9] - For solid waste districts and conservancy districts, the only parts of Ohio Rev. Code § 5705.03 that apply are those sentences referring to a “taxing unit.”</t>
  </si>
  <si>
    <t>[10] - This only applies to township waste disposal districts.</t>
  </si>
  <si>
    <t>[11] -  If any entity receives money from that county and the county is holding this money on behalf of the entity, the entity may ask for an advance.</t>
  </si>
  <si>
    <t>ORC 133.22: Leg. auth. anticipation securities</t>
  </si>
  <si>
    <t>ORC 133.24: Tax anticipation notes</t>
  </si>
  <si>
    <t>ORC 5705.03: Auth. to levy taxes</t>
  </si>
  <si>
    <t>ORC 5705.03: Gen. levy for current exp</t>
  </si>
  <si>
    <t>ORC 5705.09: Est. of funds</t>
  </si>
  <si>
    <t>ORC 5705.10: Disp. and use of tax revenue</t>
  </si>
  <si>
    <t>ORC 167.041: ESC as Fiscal Agent lend money to COG members</t>
  </si>
  <si>
    <t>ORC 308.08: Issuing revenue bonds</t>
  </si>
  <si>
    <t xml:space="preserve">[13] - See AOS Bulletin 2001-005 appendix 2 for a detailed table regarding the specific requirements for each type of self-insured subdivision.  AOS Bulletin 2011-008 explains some subsequent considerations. Only test the OCS steps to the extent they apply and are mandatory for the subdivision under audit. </t>
  </si>
  <si>
    <t>1979 Op. Att'y Gen. No. 79-111: Prohibitions from holding office; and 117.103(B)(1): Fraud Hotline</t>
  </si>
  <si>
    <t>[14] - Some provisions of these OCS Sections have general applicability while others do not. Also, other requirements may apply. Auditors should be alert for circumstances which raise questions about whether such activity has occurred and seek legal counsel when questionable activity is noted.</t>
  </si>
  <si>
    <t>[3] - Joint Township Cemeteries and Union Cemeteries are not subject to Ohio Rev. Code Chapter 5705 because they are not taxing authorities as defined in Ohio Rev. Code § 5705.01.  Unlike Joint Township Cemeteries and Union Cemeteries, Union Cemetery Districts are subject to Ohio Rev. Code Chapter 5705.  In a Union Cemetery District, the legislative authority of each municipal corporation and the board of township trustees of each township, jointly, is the taxing authority. However, this distinction does not affect the application of Ohio Rev. Code § 5705.01 on a union cemetery district, which is specifically noted as a “subdivision.”</t>
  </si>
  <si>
    <t>[17] - If a general health district will receive any part of its revenue for a fiscal year from an appropriation apportioned among the townships and municipal corporations composing the district, the board of health of the district shall adopt an itemized appropriation measure under Ohio Rev. Code § 3709.28 for that fiscal year. If it will not receive any part of its revenue for a fiscal year from an appropriation apportioned among the townships and municipal corporations composing the district, the board of health of the district shall adopt an annual appropriation measure for that fiscal year under Ohio Rev. Code § 3709.28 or sections 5705.38, 5705.39, and 5705.40 of the Revised Code.  Ohio Rev. Code § 3709.28 establishes budgetary requirements for General Health Districts, which are similar to certain Ohio Rev. Code Chapter 5705 budgetary requirements.  On or about the first Monday of April the district must adopt an itemized appropriation measure.  The appropriation measure, together with an itemized estimate of revenues to be collected during the next fiscal year, shall be certified to the county budget commission.  Subject to estimated resources, the board of health may, by resolution, transfer funds from one appropriation item to another, reduce or increase any item, create new items, and make additional appropriations or reduce the total appropriation. Such appropriation modifications shall be certified to the county budget commission for approval. You should normally cite Ohio Rev. Code § 3709.28 (or 5705.38, 5705.39, 5705.40 – see first sentence of this footnote) if a General Health District: (1) does not adopt an itemized appropriation; (2) does not itemize estimated resources; or (3) appropriates more than its estimated resources as submitted to the county budget commission.  Cite Ohio Rev. Code § 5705.41(B) &amp; (D) if a general health district:  (1) disburses or encumbers more than appropriations at the legal level of control, or (2) obligates district moneys without the certification that section requires.  Ohio Rev. Code § 5705.28(C)(1) requires general health districts to file an estimate of contemplated revenue and expenses with the municipalities and townships within the district. They must file this by about June 1 (forty-five days prior to July 15).  The county auditor cannot allocate property taxes from the municipalities and townships within the district if such filing has not been made (1984 Op. Att’y. Gen. No. 1984-013).  NOTE:  There is no requirement to design tests for all of the budgetary requirements listed in this footnote, only those that correspond to sections already in the OCS.  For example, there are no budgetary filing deadline tests in the OCS, therefore there is no need to design tests for filing deadlines for General Health Districts.</t>
  </si>
  <si>
    <t>[18] - Ohio Rev. Code Chapters 1724 and 1726 apply to community improvement corporations (CICs) and development corporations (DCs), respectively. Other than financial reporting (see OCS Chapter 1-18) the OCS does not include requirements generally considered to be direct and material.  When auditing these entities, auditors should review the entity’s articles of incorporation, by-laws, and contract, grant and debt agreements, to determine whether potentially direct and material requirements apply.</t>
  </si>
  <si>
    <t>Tech College (3357)</t>
  </si>
  <si>
    <t>Comm. College (3354)</t>
  </si>
  <si>
    <t xml:space="preserve">[20] - Ohio Admin. Code 117-8-02 requires libraries to adopt appropriation measures, and prohibits expending more than appropriated.  </t>
  </si>
  <si>
    <t>[22] - Ohio Rev. Code § 5705.44 contains an exception that payments made from “earnings” are not required to use the 5705.41 (D) certificate.  Therefore, payments from the utility operating fund do not require certification.  (However, payments from utility grant funds DO require certification.)</t>
  </si>
  <si>
    <t>[24] - Ohio Rev. Code § 5705.09 doesn’t apply to Regional Water &amp; Sewer.</t>
  </si>
  <si>
    <t>[25] - Ohio Rev. Code § 5705.09 doesn’t apply to Park Districts.</t>
  </si>
  <si>
    <t>ORC 505.401: Additional borrowing authority (Fire districts)</t>
  </si>
  <si>
    <t>[26] - For state universities, under Ohio Rev. Code § 3345.66, they can issue notes, and this section states that Ohio Rev. Code Chapter 133 does not apply.  However, if issuing bonds, Chapter 133 applies.</t>
  </si>
  <si>
    <t xml:space="preserve">[27] - For regional water and sewer districts and park districts, the only parts of Ohio Rev. Code § 5705.03 that apply are those sentences referring to a “taxing unit.” </t>
  </si>
  <si>
    <t>[28] - County Library districts and regional library districts must follow Ohio Rev. Code Chapter 133.  For all other libraries, only parts (A) and (B) of Ohio Rev. Code § 133.10 apply.</t>
  </si>
  <si>
    <t>[29] - Ohio Rev. Code § 3345.72(A)(1)(b) requires state universities and colleges to submit annual financial reports to the Auditor of State within 4 months after the end of the fiscal year (see AOS Bulletin 2015-007).</t>
  </si>
  <si>
    <t>[30] - Additional requirements specific to these entities, although not included in this OCS section, are included in Ohio Rev. Code §3345.203.</t>
  </si>
  <si>
    <t xml:space="preserve">[32] - The only part of Ohio Rev. Code § 5705.41 that does not apply to a general health district is § 5705.41(A). Instead, Ohio Rev. Code § 3709.28 applies to health districts.  </t>
  </si>
  <si>
    <t>[33] - If the treasurer of an entity invests under Ohio Rev. Code § 135.14, the training requirements in § 135.22 may apply</t>
  </si>
  <si>
    <t xml:space="preserve">[36] - Emergency Management Agencies (EMAs) formed under Ohio Rev. Code § 5502.26 should be considered part of the county and does not require separate filing or auditing requirements. </t>
  </si>
  <si>
    <t>Ohio Const. Art. XII, Section 11; Ohio Const. Art. XVIII, Section 12;  ORC 133.10, 133.22 133.24, 167.041, 308.08, 321.34, 505.401, 5705.03, 5705.05, 5705.09 and 5705.10; 1981 Op. Att’y. Gen. No. 81-035:  Issuing or Retiring Debt</t>
  </si>
  <si>
    <t>[37] - A governmental organization that qualifies as an “institution” may manage and invest an institutional fund. [Ohio Rev. Code § 1715.52(E)(3)]  The term “institution” includes, a governmental organization to the extent that it holds funds exclusively for a charitable purpose.” Ohio Rev. Code § 1715.51(B)(2).
If a particular governmental entity has statutory authority itself to hold and invest donations that it receives, it may do so. If a particular governmental entity does not have statutory authority itself to invest and hold moneys that it receives as donations, the moneys must be paid to the appropriate treasurer for deposit and investment.</t>
  </si>
  <si>
    <t xml:space="preserve">[38] - This step cannot be superseded by home rule powers.  </t>
  </si>
  <si>
    <t>[35] - This section is only applicable when related fines, forfeitures, or penalties are distributed to them, and/or when they have unspent balances from previous distributions.</t>
  </si>
  <si>
    <t>[39] - “STEAM” is an abbreviation for “science, technology, engineering, arts, and mathematics” and is considered a type of STEM school.  References to STEM schools includes STEAM schools unless otherwise noted. [Ohio Rev. Code § 3326.01]</t>
  </si>
  <si>
    <t>General Budgetary Requirements (1-1 through 1-3)</t>
  </si>
  <si>
    <t>Notes:</t>
  </si>
  <si>
    <t>1)  Entities are in alphabetical order.</t>
  </si>
  <si>
    <t>[23] - The only part of Ohio Rev. Code § 5705.41 that does not apply to a general health district is § 5705.41(A). Instead, Ohio Rev. Code § 3709.28 (or 5705.38, 5705.39, and 5705.40) applies to health districts.  See related footnote 16.</t>
  </si>
  <si>
    <t xml:space="preserve">[12] - Counties, Cities, Traditional Schools, STEM Schools, Community Schools, ESCs, Community Improvement Corporations (CICs), and Development Corporations (DCs) are the only entities on this matrix required to follow GAAP.  However for all entities listed on this matrix, auditors and financial statement preparers should read the guidance in AOS Bulletin 2015-07. </t>
  </si>
  <si>
    <t>[15] - An association library organized and operating prior to January 1, 1968 may participate in the proceeds of a county library and local government support fund ONLY where there are rules in place guaranteeing the benefit of the library to all inhabitants [Ohio Rev. Code §5705.28(D)].   Ohio Rev. Code §5705.28(D) applies to association libraries and provides that to participate in the local government support fund, they must (1) demonstrate that their laws allow access to all people and (2) submit an estimate of revenue/expenditures to the taxing authority.  Association libraries receiving monies from the library and local government support fund must also follow the depositing and investing requirements of Ohio Rev. Code Chapter 135 for public monies received (See OCS Chapter 2 for Ohio Rev. Code Chapter 135 requirements). Any private money they receive would remain private and be outside the purview of Ohio Rev. Code Chapter 135.</t>
  </si>
  <si>
    <t>[16] -If these entities levy taxes, the checkmarks apply.  However, often they do not levy taxes.  When they do not levy taxes, Ohio Rev. Code §5705.28 (B)(2) requires a comparable, but somewhat streamlined budget process.  Ohio Rev. Code §5705.28(B)(2) requires entities to follow §§ 5705.36, .38, .40, .41, .43, .44, and .45. However, documents prepared in accordance with these sections need not be filed with the county auditor or county budget commission.  Also, while Ohio Rev. Code § 5705.39 does not apply, § 5705.28(B)(2)(c) prohibits appropriations from exceeding estimated revenue (i.e. receipts + beginning unencumbered cash).  Ohio Rev. Code § 4582.13 requires re-appropriation of surplus funds for Port Authorities.</t>
  </si>
  <si>
    <t xml:space="preserve">[21] - The majority of Ohio Rev. Code Chapter 5705 applies to “subdivision”, “taxing units”, and “taxing authorities”.  However, Ohio Rev. Code § 5705.41 also applies to “district authorities”. Public library boards do not fall under any of these definitions, except, under certain circumstances, they can be considered district authorities.  1982 Op. Att’y. Gen. No. 1982-056 concluded that a board of public library trustees deriving funds from two or more subdivisions is therefore a district authority, subject to Ohio Rev. Code § 5705.41.  The Opinion provides that library funds derived from property tax proceeds are actually funds derived from the state, rather than funds derived from two or more subdivisions. The Opinion also provides that a special tax levied pursuant to Ohio Rev. Code § 5705.23 would similarly not be considered “funds derived from two or more subdivisions” since the taxing authority’s role would be strictly ministerial. The Opinion concludes by offering some examples of what could meet this definition, including the following levies: Ohio Rev. Code §§ 5705.06(B), 5705.19(D), 3375.07, 3375.23, 3375.09, 3375.18, 3375.31, and 3375.42.  </t>
  </si>
  <si>
    <t xml:space="preserve">[31] - The majority of Ohio Rev. Code Chapter 5705 applies to “subdivision”, “taxing units”, and “taxing authorities”. However, Ohio Rev. Code § 5705.41 also applies to “district authorities”. Public library boards do not fall under any of these definitions, except, under certain circumstances, they can be considered district authorities.  1982 Op. Att’y. Gen. No. 1982-056 concluded that a board of public library trustees deriving funds from two or more subdivisions is therefore a district authority, subject to Ohio Rev. Code § 5705.41.  The Opinion provides that library funds derived from property tax proceeds are actually funds derived from the state, rather than funds derived from two or more subdivisions. The Opinion also provides that a special tax levied pursuant to Ohio Rev. Code §5705.23 would similarly not be considered “funds derived from two or more subdivisions” since the taxing authority’s role would be strictly ministerial. The Opinion concludes by offering some examples of what could meet this definition, including the following levies: Ohio Rev. Code §§ 5705.06(B), 5705.19(D), 3375.07, 3375.23, 3375.09, 3375.18, 3375.31, 3375.31 and 3375.42. </t>
  </si>
  <si>
    <t>[40] - Although these specific requirements do not apply to STEM schools, there are similar statutes in Chapter in Ohio Rev. Code §§ 3326.31 to 3326.50.</t>
  </si>
  <si>
    <t>[1] - This column indicates which general compliance requirements are applicable to agricultural societies.  However, auditors must also test the compliance requirements specific to agricultural societies that are described within OCS Chapter 1 Appendix A</t>
  </si>
  <si>
    <t xml:space="preserve">2)  Excel is limited to only one hyperlink for each cell.  If more than one footnote is applicable, you will have to find it manually below this table. </t>
  </si>
  <si>
    <t>3)  We had to apply footnotes to checkmarks whether the section applies or not.  So pay close attention to the footnotes to determine applicability.</t>
  </si>
  <si>
    <t xml:space="preserve">Sect. No. </t>
  </si>
  <si>
    <t>O-1</t>
  </si>
  <si>
    <t>O-2</t>
  </si>
  <si>
    <t>Ten Mill limitations</t>
  </si>
  <si>
    <t>O-3</t>
  </si>
  <si>
    <t>Various:  Allocating int. among funds for subdivisions other than counties</t>
  </si>
  <si>
    <t>O-4</t>
  </si>
  <si>
    <t>O-14</t>
  </si>
  <si>
    <t>Procedures for bidding and letting of contracts</t>
  </si>
  <si>
    <t>O-20</t>
  </si>
  <si>
    <t>O-21</t>
  </si>
  <si>
    <t>Reverse Internet auction</t>
  </si>
  <si>
    <t>O-22</t>
  </si>
  <si>
    <t>Various – use of government credit/ purchasing cards</t>
  </si>
  <si>
    <t>O-23</t>
  </si>
  <si>
    <t>Library</t>
  </si>
  <si>
    <t>O-17</t>
  </si>
  <si>
    <t>Bidding on improvement contracts - Colleges and Universities</t>
  </si>
  <si>
    <t>O-18</t>
  </si>
  <si>
    <t>Library Bidding and letting of contracts</t>
  </si>
  <si>
    <t>O-19</t>
  </si>
  <si>
    <t xml:space="preserve">[1]  While not subject to Ohio Rev. Code Chapter 135, Ohio Rev. Code § 167.04 requires a council of government’s bylaws to address the appointment of a fiscal officer, who is responsible for receiving, depositing, investing, and disbursing funds. </t>
  </si>
  <si>
    <t>County</t>
  </si>
  <si>
    <t>O-5</t>
  </si>
  <si>
    <t xml:space="preserve">School districts and community schools prepare 5-year projections </t>
  </si>
  <si>
    <t>O-6</t>
  </si>
  <si>
    <t>Restriction upon school district expenditures</t>
  </si>
  <si>
    <t>O-7</t>
  </si>
  <si>
    <t>Capital and maintenance reserve accounts</t>
  </si>
  <si>
    <t>O-8</t>
  </si>
  <si>
    <t>Community school budget requirements</t>
  </si>
  <si>
    <t>O-9</t>
  </si>
  <si>
    <t>Municipal contracts</t>
  </si>
  <si>
    <t>O-10</t>
  </si>
  <si>
    <t>Altering or modifying municipal contracts</t>
  </si>
  <si>
    <t>O-11</t>
  </si>
  <si>
    <t>County payments to be by auditor's warrant; Competitive bidding</t>
  </si>
  <si>
    <t>O-12</t>
  </si>
  <si>
    <t>County credit and procurement cards</t>
  </si>
  <si>
    <t>O-13</t>
  </si>
  <si>
    <t>Township expenditures and competitive bidding</t>
  </si>
  <si>
    <t>O-15</t>
  </si>
  <si>
    <t>County hospital bidding procedures and purchasing policies for supplies/equipment</t>
  </si>
  <si>
    <t>O-16</t>
  </si>
  <si>
    <t>Municipal hospital contract procedures, bids, bonds, bid openings</t>
  </si>
  <si>
    <t>O-24</t>
  </si>
  <si>
    <t>Books to be kept by clerk of the court of common pleas</t>
  </si>
  <si>
    <t>O-25</t>
  </si>
  <si>
    <t>Records to be kept by the probate courts</t>
  </si>
  <si>
    <t>O-26</t>
  </si>
  <si>
    <t>Fines and penalties to be paid to law library resources funds</t>
  </si>
  <si>
    <t>OPM Legal Matrix</t>
  </si>
  <si>
    <t>State Comm. College (3358)</t>
  </si>
  <si>
    <t>Alocation of interest among county funds</t>
  </si>
  <si>
    <t>Total</t>
  </si>
  <si>
    <t>[2] If a park district appoints a treasurer, Ohio Rev. Code § 135.21 applies.  If a park district does not appoint a treasurer, § 135.351 applies.  Ohio Rev. Code § 135.351 requires park districts to credit interest as provided in § 1545.22.</t>
  </si>
  <si>
    <t>[3] For regional water and sewer districts, Ohio Rev. Code § 6119.16 addresses investing funds and crediting interest.</t>
  </si>
  <si>
    <t>[4] Ohio Rev. Code § 3354.10(A) prescribes depository and security requirements for community colleges.</t>
  </si>
  <si>
    <t>[6] Ohio Rev. Code § 3357.10 prescribes depository and security requirements for technical colleges.</t>
  </si>
  <si>
    <r>
      <t>ü</t>
    </r>
    <r>
      <rPr>
        <vertAlign val="superscript"/>
        <sz val="10"/>
        <color rgb="FFFF0000"/>
        <rFont val="Calibri"/>
        <family val="2"/>
        <scheme val="minor"/>
      </rPr>
      <t>4</t>
    </r>
  </si>
  <si>
    <r>
      <t>ü</t>
    </r>
    <r>
      <rPr>
        <vertAlign val="superscript"/>
        <sz val="10"/>
        <color rgb="FFFF0000"/>
        <rFont val="Calibri"/>
        <family val="2"/>
        <scheme val="minor"/>
      </rPr>
      <t>6</t>
    </r>
  </si>
  <si>
    <r>
      <t>ü</t>
    </r>
    <r>
      <rPr>
        <vertAlign val="superscript"/>
        <sz val="10"/>
        <color rgb="FFFF0000"/>
        <rFont val="Calibri"/>
        <family val="2"/>
        <scheme val="minor"/>
      </rPr>
      <t>5</t>
    </r>
  </si>
  <si>
    <t>[7] The five-year projection requirement [Ohio Rev. Code § 5705.391] is applicable to STEM schools per Ohio Rev. Code § 3326.11.</t>
  </si>
  <si>
    <r>
      <t>ü</t>
    </r>
    <r>
      <rPr>
        <vertAlign val="superscript"/>
        <sz val="10"/>
        <color rgb="FFFF0000"/>
        <rFont val="Calibri"/>
        <family val="2"/>
        <scheme val="minor"/>
      </rPr>
      <t>7</t>
    </r>
  </si>
  <si>
    <t>[8] See Ohio Rev. Code § 3358.10 for contract bidding requirements</t>
  </si>
  <si>
    <t>[9] See Ohio Rev. Code § 3357.16 for contract bidding requirements</t>
  </si>
  <si>
    <t>[10] These sections are applicable if the entity is required to bid.</t>
  </si>
  <si>
    <t>[11] The term Municipal Security refers to any local government security, not just those municipalities issue, pursuant to 15 U.S.C. § 78c (a)(29).</t>
  </si>
  <si>
    <t>[13] See ORC 308.13 for Airport competitive bidding requirements</t>
  </si>
  <si>
    <t>[12] The OCS does not include descriptions or recommended tests for the Other Bidding Requirements listed, but auditors should refer to these Ohio Rev. Code sections and test them if material procurement occurred.</t>
  </si>
  <si>
    <t>[14] ORC 6101.16 Conservancy district competitive bidding</t>
  </si>
  <si>
    <t>[15] ORC 167.08 Councils of government: contracts for services to political subdivisions</t>
  </si>
  <si>
    <t>[17] See ORC 3709.08, 3709.081, 3709.085 for General health district contracting provisions</t>
  </si>
  <si>
    <t>[16] Agreements and contracts a council’s administrative agent enters into for the purchase of family and child welfare or child protection services or other social or human services for families and children are exempt from the competitive bidding requirements of § 307.86, if the FCFC council approved them.  Please see § 121.37(B)(5)(a) for further details.</t>
  </si>
  <si>
    <t>[18] ORC 505.72 Gen. contracting procedures, 505.376 Bidding</t>
  </si>
  <si>
    <t xml:space="preserve">[20] For joint mental health districts, bidding is not required, but the board should establish a contract review process.  See Ohio Rev. Code §§ 340.03(A)(8) and 340.036. </t>
  </si>
  <si>
    <t>[21] ORC 1545.09 Park district:  contracting procedures required in bylaws</t>
  </si>
  <si>
    <t>[22] In addition to Ohio Rev. Code § 4582.12 bidding requirements, note that port authorities need not bid for the lease, sale or lease with an option to purchase certain land and equipment.  See Ohio Rev. Code § 4582.06.</t>
  </si>
  <si>
    <t>[24] ORC 6119.10 Regional water and sewer district:  competitive bidding</t>
  </si>
  <si>
    <t>[41] - Budgetary requirements apply only to the "Special Fund" of the Soil &amp; Water Conservation District.</t>
  </si>
  <si>
    <r>
      <rPr>
        <b/>
        <sz val="9"/>
        <color theme="1"/>
        <rFont val="Arial"/>
        <family val="2"/>
      </rPr>
      <t>STEM/STEAM Schools</t>
    </r>
    <r>
      <rPr>
        <b/>
        <vertAlign val="superscript"/>
        <sz val="9"/>
        <color rgb="FFFF0000"/>
        <rFont val="Arial"/>
        <family val="2"/>
      </rPr>
      <t>27</t>
    </r>
  </si>
  <si>
    <t>[26]  Auditors use Chapter 1 Appendix A in conjunction with this Exhibit when determining applicability of certain compliance requirements to Agricultural Societies.</t>
  </si>
  <si>
    <t>[27]  "STEAM" is an abbreviation for "science, technology, engineering, arts, and mathematics" and is considered a type of STEM school.  References to STEM schools includes STEAM schools unless otherwise noted. [Ohio Rev. Code § 3326.01]</t>
  </si>
  <si>
    <r>
      <t xml:space="preserve">[23] ORC 713.23 Regional Planning Commission.  When a regional planning commission enters into a purchase contract on behalf of a political subdivision, it shall follow the competitive bidding procedures in Ohio Rev. Code §§ 307.86-.92.  (OPM Section </t>
    </r>
    <r>
      <rPr>
        <sz val="11"/>
        <color rgb="FFFF0000"/>
        <rFont val="Calibri"/>
        <family val="2"/>
        <scheme val="minor"/>
      </rPr>
      <t>O-11</t>
    </r>
    <r>
      <rPr>
        <sz val="11"/>
        <color theme="1"/>
        <rFont val="Calibri"/>
        <family val="2"/>
        <scheme val="minor"/>
      </rPr>
      <t xml:space="preserve"> includes a summary of Ohio Rev. Code § 307.86)</t>
    </r>
  </si>
  <si>
    <t>[25] ORC 940.06 Soil &amp; Water District competitive bidding</t>
  </si>
  <si>
    <t>[19] Joint fire districts are subject to contracting provisions in Ohio Rev. Code §§ 731.14 (50,000 bidding threshold) to 731.16. See also ORC 505.42 on Contracts.</t>
  </si>
  <si>
    <r>
      <rPr>
        <b/>
        <sz val="9"/>
        <rFont val="Arial"/>
        <family val="2"/>
      </rPr>
      <t>Ag. Soc</t>
    </r>
    <r>
      <rPr>
        <b/>
        <vertAlign val="superscript"/>
        <sz val="9"/>
        <color rgb="FFFF0000"/>
        <rFont val="Arial"/>
        <family val="2"/>
      </rPr>
      <t>26</t>
    </r>
  </si>
  <si>
    <r>
      <rPr>
        <sz val="11"/>
        <color theme="1"/>
        <rFont val="Wingdings"/>
        <charset val="2"/>
      </rPr>
      <t>ü</t>
    </r>
    <r>
      <rPr>
        <b/>
        <vertAlign val="superscript"/>
        <sz val="11"/>
        <color rgb="FFFF0000"/>
        <rFont val="Calibri"/>
        <family val="2"/>
        <scheme val="minor"/>
      </rPr>
      <t>1</t>
    </r>
  </si>
  <si>
    <r>
      <t>ü</t>
    </r>
    <r>
      <rPr>
        <b/>
        <vertAlign val="superscript"/>
        <sz val="10"/>
        <color rgb="FFFF0000"/>
        <rFont val="Calibri"/>
        <family val="2"/>
        <scheme val="minor"/>
      </rPr>
      <t>2</t>
    </r>
  </si>
  <si>
    <r>
      <t>ü</t>
    </r>
    <r>
      <rPr>
        <b/>
        <vertAlign val="superscript"/>
        <sz val="10"/>
        <color rgb="FFFF0000"/>
        <rFont val="Calibri"/>
        <family val="2"/>
        <scheme val="minor"/>
      </rPr>
      <t>3</t>
    </r>
  </si>
  <si>
    <t>[5] Ohio Rev. Code § 3326.21 provides that the governing body of a STEM school and the treasurer must comply with § 3313.51 in the same manner as a school district board of education and district treasurer. Ohio Rev. Code § 3313.51 indicates that all mone</t>
  </si>
  <si>
    <r>
      <t>ü</t>
    </r>
    <r>
      <rPr>
        <b/>
        <vertAlign val="superscript"/>
        <sz val="10"/>
        <color rgb="FFFF0000"/>
        <rFont val="Calibri"/>
        <family val="2"/>
        <scheme val="minor"/>
      </rPr>
      <t>8</t>
    </r>
  </si>
  <si>
    <r>
      <t>ü</t>
    </r>
    <r>
      <rPr>
        <b/>
        <vertAlign val="superscript"/>
        <sz val="10"/>
        <color rgb="FFFF0000"/>
        <rFont val="Calibri"/>
        <family val="2"/>
        <scheme val="minor"/>
      </rPr>
      <t>9</t>
    </r>
  </si>
  <si>
    <r>
      <t>Bids and contracts for buildings/structures</t>
    </r>
    <r>
      <rPr>
        <b/>
        <vertAlign val="superscript"/>
        <sz val="9"/>
        <color rgb="FFFF0000"/>
        <rFont val="Arial"/>
        <family val="2"/>
      </rPr>
      <t>10</t>
    </r>
  </si>
  <si>
    <r>
      <t>Issuing Municipal Securities</t>
    </r>
    <r>
      <rPr>
        <b/>
        <vertAlign val="superscript"/>
        <sz val="9"/>
        <color rgb="FFFF0000"/>
        <rFont val="Arial"/>
        <family val="2"/>
      </rPr>
      <t>11</t>
    </r>
  </si>
  <si>
    <r>
      <t>Other Bidding Requirements</t>
    </r>
    <r>
      <rPr>
        <b/>
        <vertAlign val="superscript"/>
        <sz val="9"/>
        <color rgb="FFFF0000"/>
        <rFont val="Arial"/>
        <family val="2"/>
      </rPr>
      <t>12</t>
    </r>
  </si>
  <si>
    <r>
      <t>ü</t>
    </r>
    <r>
      <rPr>
        <b/>
        <vertAlign val="superscript"/>
        <sz val="10"/>
        <color rgb="FFFF0000"/>
        <rFont val="Calibri"/>
        <family val="2"/>
        <scheme val="minor"/>
      </rPr>
      <t>13</t>
    </r>
  </si>
  <si>
    <r>
      <t>ü</t>
    </r>
    <r>
      <rPr>
        <b/>
        <vertAlign val="superscript"/>
        <sz val="10"/>
        <color rgb="FFFF0000"/>
        <rFont val="Calibri"/>
        <family val="2"/>
        <scheme val="minor"/>
      </rPr>
      <t>14</t>
    </r>
  </si>
  <si>
    <r>
      <t>ü</t>
    </r>
    <r>
      <rPr>
        <b/>
        <vertAlign val="superscript"/>
        <sz val="10"/>
        <color rgb="FFFF0000"/>
        <rFont val="Calibri"/>
        <family val="2"/>
        <scheme val="minor"/>
      </rPr>
      <t>15</t>
    </r>
  </si>
  <si>
    <r>
      <t>ü</t>
    </r>
    <r>
      <rPr>
        <b/>
        <vertAlign val="superscript"/>
        <sz val="10"/>
        <color rgb="FFFF0000"/>
        <rFont val="Calibri"/>
        <family val="2"/>
        <scheme val="minor"/>
      </rPr>
      <t>16</t>
    </r>
  </si>
  <si>
    <r>
      <t>ü</t>
    </r>
    <r>
      <rPr>
        <b/>
        <vertAlign val="superscript"/>
        <sz val="10"/>
        <color rgb="FFFF0000"/>
        <rFont val="Calibri"/>
        <family val="2"/>
        <scheme val="minor"/>
      </rPr>
      <t>17</t>
    </r>
  </si>
  <si>
    <r>
      <t>ü</t>
    </r>
    <r>
      <rPr>
        <b/>
        <vertAlign val="superscript"/>
        <sz val="10"/>
        <color rgb="FFFF0000"/>
        <rFont val="Calibri"/>
        <family val="2"/>
        <scheme val="minor"/>
      </rPr>
      <t>18</t>
    </r>
  </si>
  <si>
    <r>
      <t>ü</t>
    </r>
    <r>
      <rPr>
        <b/>
        <vertAlign val="superscript"/>
        <sz val="10"/>
        <color rgb="FFFF0000"/>
        <rFont val="Calibri"/>
        <family val="2"/>
        <scheme val="minor"/>
      </rPr>
      <t>19</t>
    </r>
  </si>
  <si>
    <r>
      <t>ü</t>
    </r>
    <r>
      <rPr>
        <b/>
        <vertAlign val="superscript"/>
        <sz val="10"/>
        <color rgb="FFFF0000"/>
        <rFont val="Calibri"/>
        <family val="2"/>
        <scheme val="minor"/>
      </rPr>
      <t>20</t>
    </r>
  </si>
  <si>
    <r>
      <t>ü</t>
    </r>
    <r>
      <rPr>
        <b/>
        <vertAlign val="superscript"/>
        <sz val="10"/>
        <color rgb="FFFF0000"/>
        <rFont val="Calibri"/>
        <family val="2"/>
        <scheme val="minor"/>
      </rPr>
      <t>21</t>
    </r>
  </si>
  <si>
    <r>
      <t>ü</t>
    </r>
    <r>
      <rPr>
        <b/>
        <vertAlign val="superscript"/>
        <sz val="10"/>
        <color rgb="FFFF0000"/>
        <rFont val="Calibri"/>
        <family val="2"/>
        <scheme val="minor"/>
      </rPr>
      <t>22</t>
    </r>
  </si>
  <si>
    <r>
      <t>ü</t>
    </r>
    <r>
      <rPr>
        <b/>
        <vertAlign val="superscript"/>
        <sz val="10"/>
        <color rgb="FFFF0000"/>
        <rFont val="Calibri"/>
        <family val="2"/>
        <scheme val="minor"/>
      </rPr>
      <t>23</t>
    </r>
  </si>
  <si>
    <r>
      <t>ü</t>
    </r>
    <r>
      <rPr>
        <b/>
        <vertAlign val="superscript"/>
        <sz val="10"/>
        <color rgb="FFFF0000"/>
        <rFont val="Calibri"/>
        <family val="2"/>
        <scheme val="minor"/>
      </rPr>
      <t>24</t>
    </r>
  </si>
  <si>
    <r>
      <t>ü</t>
    </r>
    <r>
      <rPr>
        <b/>
        <vertAlign val="superscript"/>
        <sz val="10"/>
        <color rgb="FFFF0000"/>
        <rFont val="Calibri"/>
        <family val="2"/>
        <scheme val="minor"/>
      </rPr>
      <t>25</t>
    </r>
  </si>
  <si>
    <r>
      <t>Cert. of revenue (See "</t>
    </r>
    <r>
      <rPr>
        <b/>
        <sz val="9"/>
        <color rgb="FF000000"/>
        <rFont val="Arial"/>
        <family val="2"/>
      </rPr>
      <t>General Budgetary Requirements</t>
    </r>
    <r>
      <rPr>
        <sz val="9"/>
        <color rgb="FF000000"/>
        <rFont val="Arial"/>
        <family val="2"/>
      </rPr>
      <t>" footnotes for the corresponding entities on the OCS sheet)</t>
    </r>
  </si>
  <si>
    <t>[28] This step cannot be superseded by home rule powers.</t>
  </si>
  <si>
    <r>
      <rPr>
        <sz val="11"/>
        <color theme="1"/>
        <rFont val="Calibri"/>
        <family val="2"/>
        <scheme val="minor"/>
      </rPr>
      <t>Prevailing wage rates</t>
    </r>
    <r>
      <rPr>
        <b/>
        <vertAlign val="superscript"/>
        <sz val="11"/>
        <color rgb="FFFF0000"/>
        <rFont val="Calibri"/>
        <family val="2"/>
        <scheme val="minor"/>
      </rPr>
      <t>28</t>
    </r>
  </si>
  <si>
    <t>[34] - If a park district appoints a treasurer, then Ohio Rev. Code § 131.18 may apply.  If a treasurer is not appointed, two things could happen: 
       a. The board can resolve to select a depository per §§ 135.01-135.21, in which case § 135.18 or § 135.181 apply (OCS Step 2-9); or 
       b. If board resolutions are silent on this matter, the district must follow the procedures for county funds, which is Ohio Rev. Code § 135.37 (OCS step 2-9)</t>
  </si>
  <si>
    <t>O-27</t>
  </si>
  <si>
    <r>
      <t xml:space="preserve">ORC 117.13(C)(3):  Allocating Audit Costs
</t>
    </r>
    <r>
      <rPr>
        <b/>
        <u val="double"/>
        <sz val="9"/>
        <color rgb="FFFF0000"/>
        <rFont val="Arial"/>
        <family val="2"/>
      </rPr>
      <t>Moved from 1-21</t>
    </r>
  </si>
  <si>
    <r>
      <t xml:space="preserve">[19] - A state community college district is a political subdivision composed of the territory of a county, or two or more contiguous counties, in either case having a total population of at least one hundred fifty thousand, and organized for the purpose of establishing, owning, and operating a state community college within the district or a political subdivision created pursuant to division (A) of section 3358.02 of the Revised code.  (Ohio Rev. Code § 3358.01)   
</t>
    </r>
    <r>
      <rPr>
        <u val="double"/>
        <sz val="11"/>
        <color theme="1"/>
        <rFont val="Calibri"/>
        <family val="2"/>
        <scheme val="minor"/>
      </rPr>
      <t>Per ORC section 3358.06, Effective 10/17/19, if the board of trustees of state community college district levies a tax per 3358.11 the board/treasurer must comply with 5705.41(D)</t>
    </r>
  </si>
  <si>
    <r>
      <rPr>
        <u val="double"/>
        <sz val="11"/>
        <rFont val="Wingdings"/>
        <charset val="2"/>
      </rPr>
      <t>ü</t>
    </r>
    <r>
      <rPr>
        <b/>
        <u val="double"/>
        <vertAlign val="superscript"/>
        <sz val="9"/>
        <color rgb="FFFF0000"/>
        <rFont val="Arial"/>
        <family val="2"/>
      </rPr>
      <t>29</t>
    </r>
  </si>
  <si>
    <t>[29]  Ohio Rev. Code 3354.10 prescribes depository and security requirements for community colleges.</t>
  </si>
  <si>
    <t>[30]  See Ohio Rev. Code 3354.16 for contract bidding requirements</t>
  </si>
  <si>
    <r>
      <rPr>
        <u val="double"/>
        <sz val="9"/>
        <color theme="1"/>
        <rFont val="Wingdings"/>
        <charset val="2"/>
      </rPr>
      <t>ü</t>
    </r>
    <r>
      <rPr>
        <b/>
        <u val="double"/>
        <vertAlign val="superscript"/>
        <sz val="9"/>
        <color rgb="FFFF0000"/>
        <rFont val="Arial"/>
        <family val="2"/>
      </rPr>
      <t>30</t>
    </r>
  </si>
  <si>
    <t>ORC 5705.41(D); and 5705.42:  Restrictions on appropriating/expending money, including “Blanket” fiscal officer certificates</t>
  </si>
  <si>
    <t>ORC 5705.09:  Establish funds and 5705.121 Permission to establish special funds</t>
  </si>
  <si>
    <t>ORC 3313.981(F), 3317.01, 3317.02, 3317.03(E), 3317.031, 3321.04, 3313.48 and 3313.668:  School District Funding</t>
  </si>
  <si>
    <t>O-28</t>
  </si>
  <si>
    <r>
      <t>ORC 3314.50: Community School Audit Fee Bond</t>
    </r>
    <r>
      <rPr>
        <b/>
        <u val="double"/>
        <sz val="9"/>
        <color rgb="FFFF0000"/>
        <rFont val="Arial"/>
        <family val="2"/>
      </rPr>
      <t xml:space="preserve"> (MOVED and MODIFIED from 2-13)</t>
    </r>
  </si>
  <si>
    <t>Entity type</t>
  </si>
  <si>
    <t>Establishing Code Section</t>
  </si>
  <si>
    <t>Notes</t>
  </si>
  <si>
    <t>City Health Districts</t>
  </si>
  <si>
    <t>ORC 3709.01</t>
  </si>
  <si>
    <t>Community Based Correctional Facility (CBCF)</t>
  </si>
  <si>
    <t>ORC 2301.51</t>
  </si>
  <si>
    <t>Computer Association/Consortium</t>
  </si>
  <si>
    <t>ORC 3301.075/3313.92</t>
  </si>
  <si>
    <t>Consolidated Department of JFS</t>
  </si>
  <si>
    <t>ORC 329.40</t>
  </si>
  <si>
    <t>Convention and Visitor’s Bureau</t>
  </si>
  <si>
    <t>ORC 1702</t>
  </si>
  <si>
    <t>Convention Facility Authority</t>
  </si>
  <si>
    <t>ORC 351</t>
  </si>
  <si>
    <t>County School Financing District</t>
  </si>
  <si>
    <t>ORC 3311.50</t>
  </si>
  <si>
    <t>County Transit Board</t>
  </si>
  <si>
    <t>ORC 306.01</t>
  </si>
  <si>
    <t>Developmental Disabilities Council</t>
  </si>
  <si>
    <t>ORC 5123</t>
  </si>
  <si>
    <t>Emergency Management Agencies (EMAs)</t>
  </si>
  <si>
    <t>ORC 5502.27</t>
  </si>
  <si>
    <t>Finance Authority</t>
  </si>
  <si>
    <t>ORC 4582</t>
  </si>
  <si>
    <t>Foundation</t>
  </si>
  <si>
    <t>Government Insurance Pools</t>
  </si>
  <si>
    <t>ORC 9.833, 2744.08</t>
  </si>
  <si>
    <t>Joint Economic Development District (JEDD)</t>
  </si>
  <si>
    <t>ORC 715.70-.72</t>
  </si>
  <si>
    <t>Joint Economic Development Zones (JEDZ)</t>
  </si>
  <si>
    <t>ORC 715.691-.692</t>
  </si>
  <si>
    <t>Juvenile Correctional Facility</t>
  </si>
  <si>
    <t>ORC 2151</t>
  </si>
  <si>
    <t>Lake Facilities Authority</t>
  </si>
  <si>
    <t>ORC 353</t>
  </si>
  <si>
    <t>See HB 340</t>
  </si>
  <si>
    <t>Land Reutilization Corporation</t>
  </si>
  <si>
    <t>ORC 1724</t>
  </si>
  <si>
    <t>Memorial Buildings</t>
  </si>
  <si>
    <t>ORC 345</t>
  </si>
  <si>
    <t>Metropolitan Housing Authorities</t>
  </si>
  <si>
    <t>ORC 3735</t>
  </si>
  <si>
    <t>Multi-County Correctional Facility</t>
  </si>
  <si>
    <t>ORC 307.93</t>
  </si>
  <si>
    <t>New Community Organizations</t>
  </si>
  <si>
    <t>ORC 349.03</t>
  </si>
  <si>
    <t>Public Hospitals</t>
  </si>
  <si>
    <t>ORC 140.01, 339, 513, and 749</t>
  </si>
  <si>
    <t>Regional Arts and Cultural Districts</t>
  </si>
  <si>
    <t>ORC 3381</t>
  </si>
  <si>
    <t>Regional Library Systems</t>
  </si>
  <si>
    <t>ORC 3375.90</t>
  </si>
  <si>
    <t>ORC 3313.83</t>
  </si>
  <si>
    <t>Regional Transit Authority (RTAs)</t>
  </si>
  <si>
    <t>ORC 306.31</t>
  </si>
  <si>
    <t>Regional Transportation Improvement Project (RTIP)</t>
  </si>
  <si>
    <t>ORC 5595</t>
  </si>
  <si>
    <t>Retirement Systems</t>
  </si>
  <si>
    <t>ORC 145, 742, 3307, 3309, and 5505</t>
  </si>
  <si>
    <t>Sanitary Districts</t>
  </si>
  <si>
    <t>ORC 6115</t>
  </si>
  <si>
    <t>Special Improvement Districts</t>
  </si>
  <si>
    <t>ORC 1710</t>
  </si>
  <si>
    <t>Transportation Improvement Districts</t>
  </si>
  <si>
    <t>ORC 5540</t>
  </si>
  <si>
    <t>University Branch District</t>
  </si>
  <si>
    <t>ORC 3355</t>
  </si>
  <si>
    <t>Workforce Investment Area Agencies</t>
  </si>
  <si>
    <t>ORC 6301</t>
  </si>
  <si>
    <t>[3]  Emergency Management Agencies (EMAs) formed under Ohio Rev. Code § 5502.26 should be considered part of the county and does not require separate filing or auditing requirements.</t>
  </si>
  <si>
    <t>Consult Legal</t>
  </si>
  <si>
    <t>[42] Consult with Legal if the entity has a charter.</t>
  </si>
  <si>
    <t>ORC 307.93(F), 341.25, 753.22, and 2301.58:  Establishment and accounting treatment of Commissaries</t>
  </si>
  <si>
    <t>ORC 2335.34 - .35:  Unclaimed costs and fees (court of common pleas and probate court)</t>
  </si>
  <si>
    <t>ORC 1907.20:  Records required of county courts</t>
  </si>
  <si>
    <t>ORC 1901.31:  Municipal court records</t>
  </si>
  <si>
    <t>ORC 1905.21 and 733.40:  Records required and disposition of receipts for mayor’s court</t>
  </si>
  <si>
    <t>ORC 2743.70 and 2949.091:  Additional court costs</t>
  </si>
  <si>
    <t xml:space="preserve">ORC 325.071, 325.12, 325.06 and 325.18:  Furtherance of justice allowance; </t>
  </si>
  <si>
    <t>ORC 505.60, 505.601, Op. Att’y. Gen. No. 2005-038, 2013-022, 2015-021, 2007-007 and 2017-026; AOS Bulletin 2015-002:  Reimbursement of insurance premiums – Townships</t>
  </si>
  <si>
    <t>ORC 2925.03(F), 2929.18, 2981.11, 2981.13-14:  Law Enforcement trust fund</t>
  </si>
  <si>
    <t>[44] The Public Records Act, found in R.C. Chapter 149, requires that all public records be available for inspection and copying by the public and defines public records as “records kept by a public office.”  When determining whether an entity must keep records available to the public, one must identify whether the entity is a "public office" or not. A “public office” is defined in R.C. Chapter 149 to mean: “any state agency, public institution, or other organized body, office, agency, institution, or entity established by the laws of this state for any function of government.”  It is important to note that even when an entity doesn't satisfy this definition of "public office," it still might be subject to the Public Records Act if it is found to be a "functional equivalent" to a "public office."</t>
  </si>
  <si>
    <t>[45]  If an organization is considered a "public body," then it is subject to the Open Meetings Act, which requires that meetings of the public body be open to the public. The definition of a "public body," pursuant to the Open Meetings Act, is found in R.C. 121.22(B)(1), which states:  "[a public body is] [a]ny board, commission, committee, council, or similar decision-making body of a state agency, institution, or authority, and any legislative authority or board, commission, committee, council, agency, authority, or similar decision-making body of any county, township, municipal corporation, school district, or other political subdivision or local public institution . . . [or] [a]ny committee or subcommittee of a body described [in R.C. 121.22(B)(1)]."</t>
  </si>
  <si>
    <r>
      <rPr>
        <sz val="16"/>
        <color theme="1"/>
        <rFont val="Wingdings"/>
        <charset val="2"/>
      </rPr>
      <t>ü</t>
    </r>
    <r>
      <rPr>
        <b/>
        <vertAlign val="superscript"/>
        <sz val="16"/>
        <color rgb="FFFF0000"/>
        <rFont val="Calibri"/>
        <family val="2"/>
        <scheme val="minor"/>
      </rPr>
      <t>16</t>
    </r>
  </si>
  <si>
    <r>
      <rPr>
        <sz val="16"/>
        <rFont val="Wingdings"/>
        <charset val="2"/>
      </rPr>
      <t>ü</t>
    </r>
    <r>
      <rPr>
        <b/>
        <vertAlign val="superscript"/>
        <sz val="16"/>
        <color rgb="FFFF0000"/>
        <rFont val="Arial"/>
        <family val="2"/>
      </rPr>
      <t>2</t>
    </r>
  </si>
  <si>
    <r>
      <rPr>
        <sz val="16"/>
        <color theme="1"/>
        <rFont val="Wingdings"/>
        <charset val="2"/>
      </rPr>
      <t>ü</t>
    </r>
    <r>
      <rPr>
        <b/>
        <vertAlign val="superscript"/>
        <sz val="16"/>
        <color rgb="FFFF0000"/>
        <rFont val="Calibri"/>
        <family val="2"/>
        <scheme val="minor"/>
      </rPr>
      <t>18</t>
    </r>
  </si>
  <si>
    <r>
      <rPr>
        <sz val="16"/>
        <color theme="1"/>
        <rFont val="Wingdings"/>
        <charset val="2"/>
      </rPr>
      <t>ü</t>
    </r>
    <r>
      <rPr>
        <b/>
        <vertAlign val="superscript"/>
        <sz val="16"/>
        <color rgb="FFFF0000"/>
        <rFont val="Arial"/>
        <family val="2"/>
      </rPr>
      <t>4</t>
    </r>
  </si>
  <si>
    <r>
      <rPr>
        <sz val="16"/>
        <color theme="1"/>
        <rFont val="Wingdings"/>
        <charset val="2"/>
      </rPr>
      <t>ü</t>
    </r>
    <r>
      <rPr>
        <b/>
        <vertAlign val="superscript"/>
        <sz val="16"/>
        <color rgb="FFFF0000"/>
        <rFont val="Calibri"/>
        <family val="2"/>
        <scheme val="minor"/>
      </rPr>
      <t>17</t>
    </r>
  </si>
  <si>
    <r>
      <rPr>
        <sz val="16"/>
        <rFont val="Wingdings"/>
        <charset val="2"/>
      </rPr>
      <t>ü</t>
    </r>
    <r>
      <rPr>
        <b/>
        <vertAlign val="superscript"/>
        <sz val="16"/>
        <color rgb="FFFF0000"/>
        <rFont val="Calibri"/>
        <family val="2"/>
        <scheme val="minor"/>
      </rPr>
      <t>3</t>
    </r>
  </si>
  <si>
    <r>
      <rPr>
        <sz val="16"/>
        <rFont val="Wingdings"/>
        <charset val="2"/>
      </rPr>
      <t>ü</t>
    </r>
    <r>
      <rPr>
        <b/>
        <vertAlign val="superscript"/>
        <sz val="16"/>
        <color rgb="FFFF0000"/>
        <rFont val="Arial"/>
        <family val="2"/>
      </rPr>
      <t>2, 41</t>
    </r>
  </si>
  <si>
    <r>
      <rPr>
        <sz val="16"/>
        <color theme="1"/>
        <rFont val="Wingdings"/>
        <charset val="2"/>
      </rPr>
      <t>ü</t>
    </r>
    <r>
      <rPr>
        <b/>
        <vertAlign val="superscript"/>
        <sz val="16"/>
        <color rgb="FFFF0000"/>
        <rFont val="Arial"/>
        <family val="2"/>
      </rPr>
      <t>2</t>
    </r>
    <r>
      <rPr>
        <b/>
        <vertAlign val="superscript"/>
        <sz val="16"/>
        <color rgb="FFFF0000"/>
        <rFont val="Calibri"/>
        <family val="2"/>
        <scheme val="minor"/>
      </rPr>
      <t xml:space="preserve"> </t>
    </r>
    <r>
      <rPr>
        <sz val="16"/>
        <color theme="1"/>
        <rFont val="Wingdings"/>
        <charset val="2"/>
      </rPr>
      <t>ü</t>
    </r>
    <r>
      <rPr>
        <b/>
        <vertAlign val="superscript"/>
        <sz val="16"/>
        <color rgb="FFFF0000"/>
        <rFont val="Arial"/>
        <family val="2"/>
      </rPr>
      <t>3</t>
    </r>
  </si>
  <si>
    <r>
      <rPr>
        <sz val="16"/>
        <color theme="1"/>
        <rFont val="Wingdings"/>
        <charset val="2"/>
      </rPr>
      <t>ü</t>
    </r>
    <r>
      <rPr>
        <b/>
        <vertAlign val="superscript"/>
        <sz val="16"/>
        <color rgb="FFFF0000"/>
        <rFont val="Calibri"/>
        <family val="2"/>
        <scheme val="minor"/>
      </rPr>
      <t>20</t>
    </r>
  </si>
  <si>
    <r>
      <rPr>
        <sz val="16"/>
        <color theme="1"/>
        <rFont val="Wingdings"/>
        <charset val="2"/>
      </rPr>
      <t>ü</t>
    </r>
    <r>
      <rPr>
        <b/>
        <vertAlign val="superscript"/>
        <sz val="16"/>
        <color rgb="FFFF0000"/>
        <rFont val="Calibri"/>
        <family val="2"/>
        <scheme val="minor"/>
      </rPr>
      <t>23</t>
    </r>
  </si>
  <si>
    <r>
      <rPr>
        <sz val="16"/>
        <color theme="1"/>
        <rFont val="Wingdings"/>
        <charset val="2"/>
      </rPr>
      <t>ü</t>
    </r>
    <r>
      <rPr>
        <b/>
        <vertAlign val="superscript"/>
        <sz val="16"/>
        <color rgb="FFFF0000"/>
        <rFont val="Calibri"/>
        <family val="2"/>
        <scheme val="minor"/>
      </rPr>
      <t>20 21</t>
    </r>
  </si>
  <si>
    <r>
      <rPr>
        <sz val="16"/>
        <color theme="1"/>
        <rFont val="Wingdings"/>
        <charset val="2"/>
      </rPr>
      <t>ü</t>
    </r>
    <r>
      <rPr>
        <b/>
        <vertAlign val="superscript"/>
        <sz val="16"/>
        <color rgb="FFFF0000"/>
        <rFont val="Calibri"/>
        <family val="2"/>
        <scheme val="minor"/>
      </rPr>
      <t>22</t>
    </r>
  </si>
  <si>
    <r>
      <rPr>
        <sz val="16"/>
        <color theme="1"/>
        <rFont val="Wingdings"/>
        <charset val="2"/>
      </rPr>
      <t>ü</t>
    </r>
    <r>
      <rPr>
        <b/>
        <vertAlign val="superscript"/>
        <sz val="16"/>
        <color rgb="FFFF0000"/>
        <rFont val="Calibri"/>
        <family val="2"/>
        <scheme val="minor"/>
      </rPr>
      <t>25</t>
    </r>
  </si>
  <si>
    <r>
      <rPr>
        <sz val="16"/>
        <color theme="1"/>
        <rFont val="Wingdings"/>
        <charset val="2"/>
      </rPr>
      <t>ü</t>
    </r>
    <r>
      <rPr>
        <b/>
        <vertAlign val="superscript"/>
        <sz val="16"/>
        <color rgb="FFFF0000"/>
        <rFont val="Calibri"/>
        <family val="2"/>
        <scheme val="minor"/>
      </rPr>
      <t>24</t>
    </r>
  </si>
  <si>
    <r>
      <rPr>
        <sz val="16"/>
        <color theme="1"/>
        <rFont val="Wingdings"/>
        <charset val="2"/>
      </rPr>
      <t>ü</t>
    </r>
    <r>
      <rPr>
        <b/>
        <vertAlign val="superscript"/>
        <sz val="16"/>
        <color rgb="FFFF0000"/>
        <rFont val="Calibri"/>
        <family val="2"/>
        <scheme val="minor"/>
      </rPr>
      <t>6</t>
    </r>
  </si>
  <si>
    <r>
      <rPr>
        <sz val="16"/>
        <color theme="1"/>
        <rFont val="Wingdings"/>
        <charset val="2"/>
      </rPr>
      <t>ü</t>
    </r>
    <r>
      <rPr>
        <b/>
        <vertAlign val="superscript"/>
        <sz val="16"/>
        <color rgb="FFFF0000"/>
        <rFont val="Calibri"/>
        <family val="2"/>
        <scheme val="minor"/>
      </rPr>
      <t>5</t>
    </r>
  </si>
  <si>
    <r>
      <rPr>
        <sz val="16"/>
        <color theme="1"/>
        <rFont val="Wingdings"/>
        <charset val="2"/>
      </rPr>
      <t>ü</t>
    </r>
    <r>
      <rPr>
        <b/>
        <vertAlign val="superscript"/>
        <sz val="16"/>
        <color rgb="FFFF0000"/>
        <rFont val="Calibri"/>
        <family val="2"/>
        <scheme val="minor"/>
      </rPr>
      <t>26</t>
    </r>
  </si>
  <si>
    <r>
      <rPr>
        <sz val="16"/>
        <color theme="1"/>
        <rFont val="Wingdings"/>
        <charset val="2"/>
      </rPr>
      <t>ü</t>
    </r>
    <r>
      <rPr>
        <b/>
        <vertAlign val="superscript"/>
        <sz val="16"/>
        <color rgb="FFFF0000"/>
        <rFont val="Calibri"/>
        <family val="2"/>
        <scheme val="minor"/>
      </rPr>
      <t>9</t>
    </r>
  </si>
  <si>
    <r>
      <rPr>
        <sz val="16"/>
        <color theme="1"/>
        <rFont val="Wingdings"/>
        <charset val="2"/>
      </rPr>
      <t>ü</t>
    </r>
    <r>
      <rPr>
        <b/>
        <vertAlign val="superscript"/>
        <sz val="16"/>
        <color rgb="FFFF0000"/>
        <rFont val="Calibri"/>
        <family val="2"/>
        <scheme val="minor"/>
      </rPr>
      <t>27</t>
    </r>
  </si>
  <si>
    <r>
      <rPr>
        <sz val="16"/>
        <color theme="1"/>
        <rFont val="Wingdings"/>
        <charset val="2"/>
      </rPr>
      <t>ü</t>
    </r>
    <r>
      <rPr>
        <b/>
        <vertAlign val="superscript"/>
        <sz val="16"/>
        <color rgb="FFFF0000"/>
        <rFont val="Calibri"/>
        <family val="2"/>
        <scheme val="minor"/>
      </rPr>
      <t>10</t>
    </r>
  </si>
  <si>
    <r>
      <rPr>
        <sz val="16"/>
        <color theme="1"/>
        <rFont val="Wingdings"/>
        <charset val="2"/>
      </rPr>
      <t>ü</t>
    </r>
    <r>
      <rPr>
        <b/>
        <vertAlign val="superscript"/>
        <sz val="16"/>
        <color rgb="FFFF0000"/>
        <rFont val="Calibri"/>
        <family val="2"/>
        <scheme val="minor"/>
      </rPr>
      <t>28</t>
    </r>
  </si>
  <si>
    <r>
      <rPr>
        <sz val="16"/>
        <color theme="1"/>
        <rFont val="Wingdings"/>
        <charset val="2"/>
      </rPr>
      <t>ü</t>
    </r>
    <r>
      <rPr>
        <b/>
        <vertAlign val="superscript"/>
        <sz val="16"/>
        <color rgb="FFFF0000"/>
        <rFont val="Calibri"/>
        <family val="2"/>
        <scheme val="minor"/>
      </rPr>
      <t>29</t>
    </r>
  </si>
  <si>
    <r>
      <rPr>
        <sz val="16"/>
        <color theme="1"/>
        <rFont val="Wingdings"/>
        <charset val="2"/>
      </rPr>
      <t>ü</t>
    </r>
    <r>
      <rPr>
        <b/>
        <vertAlign val="superscript"/>
        <sz val="16"/>
        <color rgb="FFFF0000"/>
        <rFont val="Calibri"/>
        <family val="2"/>
        <scheme val="minor"/>
      </rPr>
      <t>30</t>
    </r>
  </si>
  <si>
    <r>
      <rPr>
        <sz val="16"/>
        <color theme="1"/>
        <rFont val="Wingdings"/>
        <charset val="2"/>
      </rPr>
      <t>ü</t>
    </r>
    <r>
      <rPr>
        <b/>
        <vertAlign val="superscript"/>
        <sz val="16"/>
        <color rgb="FFFF0000"/>
        <rFont val="Calibri"/>
        <family val="2"/>
        <scheme val="minor"/>
      </rPr>
      <t>40</t>
    </r>
  </si>
  <si>
    <r>
      <rPr>
        <sz val="16"/>
        <color theme="1"/>
        <rFont val="Wingdings"/>
        <charset val="2"/>
      </rPr>
      <t>ü</t>
    </r>
    <r>
      <rPr>
        <b/>
        <vertAlign val="superscript"/>
        <sz val="16"/>
        <color rgb="FFFF0000"/>
        <rFont val="Calibri"/>
        <family val="2"/>
        <scheme val="minor"/>
      </rPr>
      <t>32</t>
    </r>
  </si>
  <si>
    <r>
      <rPr>
        <sz val="16"/>
        <color theme="1"/>
        <rFont val="Wingdings"/>
        <charset val="2"/>
      </rPr>
      <t>ü</t>
    </r>
    <r>
      <rPr>
        <b/>
        <vertAlign val="superscript"/>
        <sz val="16"/>
        <color rgb="FFFF0000"/>
        <rFont val="Calibri"/>
        <family val="2"/>
        <scheme val="minor"/>
      </rPr>
      <t>31</t>
    </r>
  </si>
  <si>
    <r>
      <rPr>
        <sz val="16"/>
        <color theme="1"/>
        <rFont val="Wingdings"/>
        <charset val="2"/>
      </rPr>
      <t>ü</t>
    </r>
    <r>
      <rPr>
        <b/>
        <vertAlign val="superscript"/>
        <sz val="16"/>
        <color rgb="FFFF0000"/>
        <rFont val="Calibri"/>
        <family val="2"/>
        <scheme val="minor"/>
      </rPr>
      <t>34</t>
    </r>
  </si>
  <si>
    <r>
      <rPr>
        <sz val="16"/>
        <color theme="1"/>
        <rFont val="Wingdings"/>
        <charset val="2"/>
      </rPr>
      <t>ü</t>
    </r>
    <r>
      <rPr>
        <b/>
        <vertAlign val="superscript"/>
        <sz val="16"/>
        <color rgb="FFFF0000"/>
        <rFont val="Times New Roman"/>
        <family val="1"/>
      </rPr>
      <t>43</t>
    </r>
  </si>
  <si>
    <r>
      <rPr>
        <sz val="16"/>
        <color theme="1"/>
        <rFont val="Wingdings"/>
        <charset val="2"/>
      </rPr>
      <t>ü</t>
    </r>
    <r>
      <rPr>
        <b/>
        <vertAlign val="superscript"/>
        <sz val="16"/>
        <color rgb="FFFF0000"/>
        <rFont val="Times New Roman"/>
        <family val="1"/>
      </rPr>
      <t>42</t>
    </r>
  </si>
  <si>
    <r>
      <rPr>
        <sz val="16"/>
        <color theme="1"/>
        <rFont val="Wingdings"/>
        <charset val="2"/>
      </rPr>
      <t>ü</t>
    </r>
    <r>
      <rPr>
        <b/>
        <vertAlign val="superscript"/>
        <sz val="16"/>
        <color rgb="FFFF0000"/>
        <rFont val="Calibri"/>
        <family val="2"/>
        <scheme val="minor"/>
      </rPr>
      <t>35</t>
    </r>
  </si>
  <si>
    <r>
      <rPr>
        <b/>
        <sz val="12"/>
        <color theme="1"/>
        <rFont val="Arial"/>
        <family val="2"/>
      </rPr>
      <t>Ag. Soc</t>
    </r>
    <r>
      <rPr>
        <b/>
        <vertAlign val="superscript"/>
        <sz val="12"/>
        <color rgb="FFFF0000"/>
        <rFont val="Arial"/>
        <family val="2"/>
      </rPr>
      <t>1</t>
    </r>
  </si>
  <si>
    <r>
      <rPr>
        <b/>
        <sz val="12"/>
        <color theme="1"/>
        <rFont val="Arial"/>
        <family val="2"/>
      </rPr>
      <t>County</t>
    </r>
    <r>
      <rPr>
        <b/>
        <vertAlign val="superscript"/>
        <sz val="12"/>
        <color rgb="FFFF0000"/>
        <rFont val="Arial"/>
        <family val="2"/>
      </rPr>
      <t>36</t>
    </r>
  </si>
  <si>
    <r>
      <rPr>
        <b/>
        <sz val="12"/>
        <color theme="1"/>
        <rFont val="Arial"/>
        <family val="2"/>
      </rPr>
      <t>Library</t>
    </r>
    <r>
      <rPr>
        <b/>
        <vertAlign val="superscript"/>
        <sz val="12"/>
        <color rgb="FFFF0000"/>
        <rFont val="Arial"/>
        <family val="2"/>
      </rPr>
      <t>15</t>
    </r>
  </si>
  <si>
    <r>
      <rPr>
        <b/>
        <sz val="12"/>
        <color theme="1"/>
        <rFont val="Arial"/>
        <family val="2"/>
      </rPr>
      <t>State Comm. College (3358)</t>
    </r>
    <r>
      <rPr>
        <b/>
        <vertAlign val="superscript"/>
        <sz val="12"/>
        <color rgb="FFFF0000"/>
        <rFont val="Arial"/>
        <family val="2"/>
      </rPr>
      <t>19</t>
    </r>
  </si>
  <si>
    <r>
      <rPr>
        <b/>
        <sz val="12"/>
        <color theme="1"/>
        <rFont val="Arial"/>
        <family val="2"/>
      </rPr>
      <t>STEM/STEAM Schools</t>
    </r>
    <r>
      <rPr>
        <b/>
        <vertAlign val="superscript"/>
        <sz val="12"/>
        <color rgb="FFFF0000"/>
        <rFont val="Arial"/>
        <family val="2"/>
      </rPr>
      <t>39</t>
    </r>
  </si>
  <si>
    <r>
      <rPr>
        <sz val="12"/>
        <color theme="1"/>
        <rFont val="Arial"/>
        <family val="2"/>
      </rPr>
      <t>Various 5705 Sections &amp; AOS Bulletin 97-003:  Advances</t>
    </r>
    <r>
      <rPr>
        <b/>
        <vertAlign val="superscript"/>
        <sz val="12"/>
        <color rgb="FFFF0000"/>
        <rFont val="Arial"/>
        <family val="2"/>
      </rPr>
      <t>7</t>
    </r>
  </si>
  <si>
    <r>
      <rPr>
        <b/>
        <sz val="12"/>
        <color theme="1"/>
        <rFont val="Arial"/>
        <family val="2"/>
      </rPr>
      <t>Debt (1-13 through 1-16)</t>
    </r>
    <r>
      <rPr>
        <b/>
        <vertAlign val="superscript"/>
        <sz val="12"/>
        <color rgb="FFFF0000"/>
        <rFont val="Arial"/>
        <family val="2"/>
      </rPr>
      <t>8</t>
    </r>
  </si>
  <si>
    <r>
      <rPr>
        <sz val="12"/>
        <color theme="1"/>
        <rFont val="Arial"/>
        <family val="2"/>
      </rPr>
      <t>ORC 321.34: Advance payments to local authorities</t>
    </r>
    <r>
      <rPr>
        <b/>
        <vertAlign val="superscript"/>
        <sz val="12"/>
        <color rgb="FFFF0000"/>
        <rFont val="Arial"/>
        <family val="2"/>
      </rPr>
      <t>11</t>
    </r>
  </si>
  <si>
    <r>
      <rPr>
        <sz val="12"/>
        <color theme="1"/>
        <rFont val="Arial"/>
        <family val="2"/>
      </rPr>
      <t>ORC 117.38, 1724.05 and 1726.11; OAC 117-2-03(B) and 126:3-1-01(A)(2)(a):  Annual Financial Reporting</t>
    </r>
    <r>
      <rPr>
        <b/>
        <vertAlign val="superscript"/>
        <sz val="12"/>
        <color rgb="FFFF0000"/>
        <rFont val="Arial"/>
        <family val="2"/>
      </rPr>
      <t>12</t>
    </r>
  </si>
  <si>
    <r>
      <rPr>
        <sz val="12"/>
        <color theme="1"/>
        <rFont val="Arial"/>
        <family val="2"/>
      </rPr>
      <t>ORC 9.833 and 305.172: Health Care Self Insurance</t>
    </r>
    <r>
      <rPr>
        <b/>
        <vertAlign val="superscript"/>
        <sz val="12"/>
        <color rgb="FFFF0000"/>
        <rFont val="Arial"/>
        <family val="2"/>
      </rPr>
      <t>13</t>
    </r>
  </si>
  <si>
    <r>
      <t xml:space="preserve">ORC 117.13(C)(3):  Allocating Audit Costs </t>
    </r>
    <r>
      <rPr>
        <b/>
        <sz val="12"/>
        <color rgb="FFFF0000"/>
        <rFont val="Arial"/>
        <family val="2"/>
      </rPr>
      <t>(MOVED to O-27)</t>
    </r>
  </si>
  <si>
    <r>
      <rPr>
        <sz val="12"/>
        <color theme="1"/>
        <rFont val="Arial"/>
        <family val="2"/>
      </rPr>
      <t>ORC 1715.51-59, 517.15, 759.36:  Permanent endowment funds</t>
    </r>
    <r>
      <rPr>
        <b/>
        <vertAlign val="superscript"/>
        <sz val="12"/>
        <color rgb="FFFF0000"/>
        <rFont val="Arial"/>
        <family val="2"/>
      </rPr>
      <t>37</t>
    </r>
  </si>
  <si>
    <r>
      <rPr>
        <sz val="12"/>
        <color theme="1"/>
        <rFont val="Arial"/>
        <family val="2"/>
      </rPr>
      <t>ORC Chapter 5727:  Electric kilowatt-hour tax</t>
    </r>
    <r>
      <rPr>
        <b/>
        <vertAlign val="superscript"/>
        <sz val="12"/>
        <color rgb="FFFF0000"/>
        <rFont val="Arial"/>
        <family val="2"/>
      </rPr>
      <t>38</t>
    </r>
  </si>
  <si>
    <r>
      <rPr>
        <sz val="12"/>
        <color theme="1"/>
        <rFont val="Arial"/>
        <family val="2"/>
      </rPr>
      <t>Various ORC Sections:  Education Requirements</t>
    </r>
    <r>
      <rPr>
        <b/>
        <vertAlign val="superscript"/>
        <sz val="12"/>
        <color rgb="FFFF0000"/>
        <rFont val="Arial"/>
        <family val="2"/>
      </rPr>
      <t>33</t>
    </r>
  </si>
  <si>
    <r>
      <rPr>
        <sz val="12"/>
        <color theme="1"/>
        <rFont val="Arial"/>
        <family val="2"/>
      </rPr>
      <t>Various ORC Sections: Fraud, abuse, Conflict of Interest, Ethics</t>
    </r>
    <r>
      <rPr>
        <b/>
        <vertAlign val="superscript"/>
        <sz val="12"/>
        <color rgb="FFFF0000"/>
        <rFont val="Arial"/>
        <family val="2"/>
      </rPr>
      <t>14</t>
    </r>
  </si>
  <si>
    <r>
      <rPr>
        <sz val="12"/>
        <color theme="1"/>
        <rFont val="Arial"/>
        <family val="2"/>
      </rPr>
      <t xml:space="preserve">ORC 109.43, 149.43, 3314.037 </t>
    </r>
    <r>
      <rPr>
        <u val="double"/>
        <sz val="12"/>
        <color theme="1"/>
        <rFont val="Arial"/>
        <family val="2"/>
      </rPr>
      <t>&amp; AOS Bulletin 2019-003</t>
    </r>
    <r>
      <rPr>
        <sz val="12"/>
        <color theme="1"/>
        <rFont val="Arial"/>
        <family val="2"/>
      </rPr>
      <t xml:space="preserve">:  </t>
    </r>
    <r>
      <rPr>
        <strike/>
        <sz val="12"/>
        <color theme="1"/>
        <rFont val="Arial"/>
        <family val="2"/>
      </rPr>
      <t>Availability of public records, meeting of public bodies and related policies</t>
    </r>
    <r>
      <rPr>
        <u val="double"/>
        <sz val="12"/>
        <rFont val="Arial"/>
        <family val="2"/>
      </rPr>
      <t>Ohio</t>
    </r>
    <r>
      <rPr>
        <b/>
        <u val="double"/>
        <sz val="12"/>
        <color rgb="FFFF0000"/>
        <rFont val="Arial"/>
        <family val="2"/>
      </rPr>
      <t xml:space="preserve"> Public Records Act</t>
    </r>
    <r>
      <rPr>
        <u val="double"/>
        <sz val="12"/>
        <color theme="1"/>
        <rFont val="Arial"/>
        <family val="2"/>
      </rPr>
      <t xml:space="preserve"> and New Star Rating System (StaRS)</t>
    </r>
    <r>
      <rPr>
        <b/>
        <vertAlign val="superscript"/>
        <sz val="12"/>
        <color rgb="FFFF0000"/>
        <rFont val="Arial"/>
        <family val="2"/>
      </rPr>
      <t>44 46</t>
    </r>
  </si>
  <si>
    <r>
      <rPr>
        <sz val="12"/>
        <color theme="1"/>
        <rFont val="Arial"/>
        <family val="2"/>
      </rPr>
      <t xml:space="preserve">ORC 121.22 </t>
    </r>
    <r>
      <rPr>
        <u val="double"/>
        <sz val="12"/>
        <color theme="1"/>
        <rFont val="Arial"/>
        <family val="2"/>
      </rPr>
      <t>&amp; AOS Bulletin 2019-003</t>
    </r>
    <r>
      <rPr>
        <sz val="12"/>
        <color theme="1"/>
        <rFont val="Arial"/>
        <family val="2"/>
      </rPr>
      <t xml:space="preserve">:  </t>
    </r>
    <r>
      <rPr>
        <strike/>
        <sz val="12"/>
        <color theme="1"/>
        <rFont val="Arial"/>
        <family val="2"/>
      </rPr>
      <t>Availability of public records, meeting of public bodies and related policies</t>
    </r>
    <r>
      <rPr>
        <u val="double"/>
        <sz val="12"/>
        <color theme="1"/>
        <rFont val="Arial"/>
        <family val="2"/>
      </rPr>
      <t xml:space="preserve">Ohio </t>
    </r>
    <r>
      <rPr>
        <b/>
        <u val="double"/>
        <sz val="12"/>
        <color rgb="FFFF0000"/>
        <rFont val="Arial"/>
        <family val="2"/>
      </rPr>
      <t>Open Meetings Act</t>
    </r>
    <r>
      <rPr>
        <u val="double"/>
        <sz val="12"/>
        <color theme="1"/>
        <rFont val="Arial"/>
        <family val="2"/>
      </rPr>
      <t xml:space="preserve"> and New Star Rating System (StaRS)</t>
    </r>
    <r>
      <rPr>
        <b/>
        <vertAlign val="superscript"/>
        <sz val="12"/>
        <color rgb="FFFF0000"/>
        <rFont val="Arial"/>
        <family val="2"/>
      </rPr>
      <t>45 46</t>
    </r>
  </si>
  <si>
    <r>
      <t>ORC 121.22:  Meeting of public bodies (</t>
    </r>
    <r>
      <rPr>
        <b/>
        <sz val="12"/>
        <color rgb="FFFF0000"/>
        <rFont val="Arial"/>
        <family val="2"/>
      </rPr>
      <t>MERGED with 2-23)</t>
    </r>
  </si>
  <si>
    <r>
      <rPr>
        <sz val="12"/>
        <color theme="1"/>
        <rFont val="Arial"/>
        <family val="2"/>
      </rPr>
      <t>Various ORC Sections: Prohibited Political Activity</t>
    </r>
    <r>
      <rPr>
        <b/>
        <vertAlign val="superscript"/>
        <sz val="12"/>
        <color rgb="FFFF0000"/>
        <rFont val="Arial"/>
        <family val="2"/>
      </rPr>
      <t>14</t>
    </r>
  </si>
  <si>
    <r>
      <t xml:space="preserve">ORC 319.04:  Training and continuing education requirements for county auditors </t>
    </r>
    <r>
      <rPr>
        <b/>
        <sz val="12"/>
        <color rgb="FFFF0000"/>
        <rFont val="Arial"/>
        <family val="2"/>
      </rPr>
      <t>(Moved to Chapter 2-21)</t>
    </r>
  </si>
  <si>
    <r>
      <rPr>
        <strike/>
        <sz val="12"/>
        <color rgb="FF000000"/>
        <rFont val="Arial"/>
        <family val="2"/>
      </rPr>
      <t>ORC 109.57, 109.571, 109.60, and 5122.311 – Submission of information for National Instant Criminal Background Check System (NICS)</t>
    </r>
    <r>
      <rPr>
        <u val="double"/>
        <sz val="12"/>
        <color rgb="FF000000"/>
        <rFont val="Arial"/>
        <family val="2"/>
      </rPr>
      <t>(Suspended)</t>
    </r>
  </si>
  <si>
    <r>
      <rPr>
        <b/>
        <sz val="11"/>
        <color theme="1"/>
        <rFont val="Arial"/>
        <family val="2"/>
      </rPr>
      <t>Public Records Act
(PRA)
Applicability</t>
    </r>
    <r>
      <rPr>
        <b/>
        <vertAlign val="superscript"/>
        <sz val="11"/>
        <color rgb="FFFF0000"/>
        <rFont val="Arial"/>
        <family val="2"/>
      </rPr>
      <t>1</t>
    </r>
  </si>
  <si>
    <r>
      <rPr>
        <b/>
        <sz val="11"/>
        <color theme="1"/>
        <rFont val="Arial"/>
        <family val="2"/>
      </rPr>
      <t>Open Meetings Act
(OMA)
Applicability</t>
    </r>
    <r>
      <rPr>
        <b/>
        <vertAlign val="superscript"/>
        <sz val="11"/>
        <color rgb="FFFF0000"/>
        <rFont val="Arial"/>
        <family val="2"/>
      </rPr>
      <t>2</t>
    </r>
  </si>
  <si>
    <r>
      <t>Regional Student Education Districts</t>
    </r>
    <r>
      <rPr>
        <sz val="10"/>
        <color theme="1"/>
        <rFont val="Arial"/>
        <family val="2"/>
      </rPr>
      <t xml:space="preserve"> </t>
    </r>
  </si>
  <si>
    <t xml:space="preserve">[46]  There may be departments within the entity that are not subject to Sunshine Laws.  For example, Certified Public Records Training is not required for the Clerk of Courts.  Therefore; if there is doubt or confusion over applicability to an individual deparment or governing body, please consult with Legal.  </t>
  </si>
  <si>
    <r>
      <rPr>
        <sz val="11"/>
        <rFont val="Calibri"/>
        <family val="2"/>
        <scheme val="minor"/>
      </rPr>
      <t>Specific audit procedures are located:
AOS: in TeamMate
IPA:  at</t>
    </r>
    <r>
      <rPr>
        <u/>
        <sz val="11"/>
        <color theme="10"/>
        <rFont val="Calibri"/>
        <family val="2"/>
        <scheme val="minor"/>
      </rPr>
      <t xml:space="preserve"> http://www.ohioauditor.gov/references/guidance.html </t>
    </r>
  </si>
  <si>
    <t>ORC 505.603:  “Cafeteria Plans”</t>
  </si>
  <si>
    <r>
      <rPr>
        <strike/>
        <sz val="11"/>
        <rFont val="Arial"/>
        <family val="2"/>
      </rPr>
      <t>Consult Legal</t>
    </r>
    <r>
      <rPr>
        <sz val="11"/>
        <rFont val="Arial"/>
        <family val="2"/>
      </rPr>
      <t xml:space="preserve">
</t>
    </r>
    <r>
      <rPr>
        <b/>
        <sz val="11"/>
        <color rgb="FFFF0000"/>
        <rFont val="Arial"/>
        <family val="2"/>
      </rPr>
      <t>Not testing</t>
    </r>
  </si>
  <si>
    <r>
      <t xml:space="preserve">[1] The Public Records Act, found in R.C. Chapter 149, requires that all public records be available for inspection and copying by the public and defines public records as “records kept by a public office.”  When determining whether an entity must keep records available to the public, one must identify whether the entity is a "public office" or not. A “public office” is defined in R.C. Chapter 149 to mean: “any state agency, public institution, or other organized body, office, agency, institution, or entity established by the laws of this state for any function of government.”  It is important to note that even when an entity doesn't satisfy this definition of "public office," it still might be subject to the Public Records Act if it is found to be a "functional equivalent" to a "public office."  </t>
    </r>
    <r>
      <rPr>
        <u/>
        <sz val="11"/>
        <color rgb="FFFF0000"/>
        <rFont val="Calibri"/>
        <family val="2"/>
        <scheme val="minor"/>
      </rPr>
      <t>ONLY Consult Legal where indicated when one or both fields in GP are blank.</t>
    </r>
  </si>
  <si>
    <r>
      <t xml:space="preserve">[2]  If an organization is considered a "public body," then it is subject to the Open Meetings Act, which requires that meetings of the public body be open to the public. The definition of a "public body," pursuant to the Open Meetings Act, is found in R.C. 121.22(B)(1), which states:  "[a public body is] [a]ny board, commission, committee, council, or similar decision-making body of a state agency, institution, or authority, and any legislative authority or board, commission, committee, council, agency, authority, or similar decision-making body of any county, township, municipal corporation, school district, or other political subdivision or local public institution . . . [or] [a]ny committee or subcommittee of a body described [in R.C. 121.22(B)(1)]."  </t>
    </r>
    <r>
      <rPr>
        <u/>
        <sz val="11"/>
        <color rgb="FFFF0000"/>
        <rFont val="Calibri"/>
        <family val="2"/>
        <scheme val="minor"/>
      </rPr>
      <t>ONLY Consult Legal where indicated when one or both fields in GP are blank.</t>
    </r>
  </si>
  <si>
    <r>
      <t xml:space="preserve">[43] Consult with Legal to determine applicability </t>
    </r>
    <r>
      <rPr>
        <u val="double"/>
        <sz val="11"/>
        <color rgb="FFFF0000"/>
        <rFont val="Calibri"/>
        <family val="2"/>
        <scheme val="minor"/>
      </rPr>
      <t>ONLY when one or both fields in GP are blank.</t>
    </r>
  </si>
  <si>
    <t>OCS Legal Matrix (version 5/07/2020)</t>
  </si>
  <si>
    <t>Entities NOT Considered for OCS Steps (version 5/07/2020)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</si>
</sst>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1" x14ac:knownFonts="1">
    <font>
      <sz val="11"/>
      <color theme="1"/>
      <name val="Calibri"/>
      <family val="2"/>
      <scheme val="minor"/>
    </font>
    <font>
      <b/>
      <sz val="9"/>
      <color rgb="FF000000"/>
      <name val="Arial"/>
      <family val="2"/>
    </font>
    <font>
      <sz val="9"/>
      <color rgb="FF000000"/>
      <name val="Arial"/>
      <family val="2"/>
    </font>
    <font>
      <sz val="11"/>
      <name val="Wingdings"/>
      <charset val="2"/>
    </font>
    <font>
      <sz val="11"/>
      <color rgb="FF000000"/>
      <name val="Wingdings"/>
      <charset val="2"/>
    </font>
    <font>
      <i/>
      <sz val="11"/>
      <name val="Wingdings"/>
      <charset val="2"/>
    </font>
    <font>
      <vertAlign val="superscript"/>
      <sz val="11"/>
      <color rgb="FF000000"/>
      <name val="Wingdings"/>
      <charset val="2"/>
    </font>
    <font>
      <sz val="11"/>
      <color theme="1"/>
      <name val="Wingdings"/>
      <charset val="2"/>
    </font>
    <font>
      <sz val="10"/>
      <color theme="1"/>
      <name val="Wingdings"/>
      <charset val="2"/>
    </font>
    <font>
      <sz val="9"/>
      <color theme="1"/>
      <name val="Arial"/>
      <family val="2"/>
    </font>
    <font>
      <u/>
      <sz val="11"/>
      <color theme="10"/>
      <name val="Calibri"/>
      <family val="2"/>
      <scheme val="minor"/>
    </font>
    <font>
      <sz val="11"/>
      <color theme="10"/>
      <name val="Calibri"/>
      <family val="2"/>
    </font>
    <font>
      <sz val="11"/>
      <color theme="10"/>
      <name val="Calibri"/>
      <family val="2"/>
      <scheme val="minor"/>
    </font>
    <font>
      <sz val="11"/>
      <color theme="1"/>
      <name val="Arial"/>
      <family val="2"/>
    </font>
    <font>
      <b/>
      <sz val="11"/>
      <color theme="1"/>
      <name val="Calibri"/>
      <family val="2"/>
      <scheme val="minor"/>
    </font>
    <font>
      <b/>
      <vertAlign val="superscript"/>
      <sz val="11"/>
      <color rgb="FFFF0000"/>
      <name val="Arial"/>
      <family val="2"/>
    </font>
    <font>
      <b/>
      <vertAlign val="superscript"/>
      <sz val="11"/>
      <color rgb="FFFF0000"/>
      <name val="Calibri"/>
      <family val="2"/>
      <scheme val="minor"/>
    </font>
    <font>
      <sz val="9"/>
      <color theme="10"/>
      <name val="Arial"/>
      <family val="2"/>
    </font>
    <font>
      <b/>
      <sz val="11"/>
      <color theme="10"/>
      <name val="Calibri"/>
      <family val="2"/>
      <scheme val="minor"/>
    </font>
    <font>
      <sz val="9"/>
      <color rgb="FF000000"/>
      <name val="Arial"/>
      <family val="2"/>
    </font>
    <font>
      <sz val="11"/>
      <name val="Wingdings"/>
      <charset val="2"/>
    </font>
    <font>
      <sz val="11"/>
      <color theme="1"/>
      <name val="Wingdings"/>
      <charset val="2"/>
    </font>
    <font>
      <b/>
      <sz val="9"/>
      <color theme="1"/>
      <name val="Arial"/>
      <family val="2"/>
    </font>
    <font>
      <b/>
      <sz val="9"/>
      <color theme="10"/>
      <name val="Arial"/>
      <family val="2"/>
    </font>
    <font>
      <b/>
      <vertAlign val="superscript"/>
      <sz val="9"/>
      <color rgb="FFFF0000"/>
      <name val="Arial"/>
      <family val="2"/>
    </font>
    <font>
      <b/>
      <sz val="24"/>
      <color theme="1"/>
      <name val="Calibri"/>
      <family val="2"/>
      <scheme val="minor"/>
    </font>
    <font>
      <sz val="10"/>
      <color theme="1"/>
      <name val="Times New Roman"/>
      <family val="1"/>
    </font>
    <font>
      <sz val="10"/>
      <name val="Times New Roman"/>
      <family val="1"/>
    </font>
    <font>
      <sz val="10"/>
      <color rgb="FF000000"/>
      <name val="Times New Roman"/>
      <family val="1"/>
    </font>
    <font>
      <sz val="9"/>
      <color rgb="FF000000"/>
      <name val="Times New Roman"/>
      <family val="1"/>
    </font>
    <font>
      <sz val="10"/>
      <color rgb="FF000000"/>
      <name val="Wingdings"/>
      <charset val="2"/>
    </font>
    <font>
      <sz val="10"/>
      <name val="Wingdings"/>
      <charset val="2"/>
    </font>
    <font>
      <sz val="9"/>
      <color theme="1"/>
      <name val="Times New Roman"/>
      <family val="1"/>
    </font>
    <font>
      <sz val="9"/>
      <name val="Times New Roman"/>
      <family val="1"/>
    </font>
    <font>
      <sz val="9"/>
      <color theme="1"/>
      <name val="Wingdings"/>
      <charset val="2"/>
    </font>
    <font>
      <vertAlign val="superscript"/>
      <sz val="10"/>
      <color rgb="FFFF0000"/>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9"/>
      <name val="Arial"/>
      <family val="2"/>
    </font>
    <font>
      <b/>
      <vertAlign val="superscript"/>
      <sz val="10"/>
      <color rgb="FFFF0000"/>
      <name val="Calibri"/>
      <family val="2"/>
      <scheme val="minor"/>
    </font>
    <font>
      <strike/>
      <sz val="11"/>
      <color theme="1"/>
      <name val="Arial"/>
      <family val="2"/>
    </font>
    <font>
      <strike/>
      <sz val="11"/>
      <color theme="1"/>
      <name val="Calibri"/>
      <family val="2"/>
      <scheme val="minor"/>
    </font>
    <font>
      <u val="double"/>
      <sz val="11"/>
      <color theme="1"/>
      <name val="Wingdings"/>
      <charset val="2"/>
    </font>
    <font>
      <u val="double"/>
      <sz val="11"/>
      <color theme="1"/>
      <name val="Calibri"/>
      <family val="2"/>
      <scheme val="minor"/>
    </font>
    <font>
      <u val="double"/>
      <sz val="9"/>
      <color rgb="FF000000"/>
      <name val="Arial"/>
      <family val="2"/>
    </font>
    <font>
      <b/>
      <u val="double"/>
      <sz val="9"/>
      <color rgb="FFFF0000"/>
      <name val="Arial"/>
      <family val="2"/>
    </font>
    <font>
      <u val="double"/>
      <sz val="11"/>
      <color rgb="FF000000"/>
      <name val="Wingdings"/>
      <charset val="2"/>
    </font>
    <font>
      <u val="double"/>
      <sz val="11"/>
      <name val="Wingdings"/>
      <charset val="2"/>
    </font>
    <font>
      <u val="double"/>
      <sz val="11"/>
      <color theme="1"/>
      <name val="Arial"/>
      <family val="2"/>
    </font>
    <font>
      <u val="double"/>
      <sz val="10"/>
      <color theme="1"/>
      <name val="Wingdings"/>
      <charset val="2"/>
    </font>
    <font>
      <b/>
      <u val="double"/>
      <vertAlign val="superscript"/>
      <sz val="9"/>
      <color rgb="FFFF0000"/>
      <name val="Arial"/>
      <family val="2"/>
    </font>
    <font>
      <u val="double"/>
      <sz val="11"/>
      <color theme="10"/>
      <name val="Calibri"/>
      <family val="2"/>
    </font>
    <font>
      <u val="double"/>
      <sz val="9"/>
      <color theme="1"/>
      <name val="Wingdings"/>
      <charset val="2"/>
    </font>
    <font>
      <u val="double"/>
      <sz val="9"/>
      <color theme="10"/>
      <name val="Calibri"/>
      <family val="2"/>
    </font>
    <font>
      <sz val="9"/>
      <color rgb="FF000000"/>
      <name val="Times New Roman"/>
      <family val="1"/>
    </font>
    <font>
      <sz val="9"/>
      <name val="Times New Roman"/>
      <family val="1"/>
    </font>
    <font>
      <sz val="11"/>
      <color theme="1"/>
      <name val="Arial"/>
      <family val="2"/>
    </font>
    <font>
      <sz val="9"/>
      <name val="Arial"/>
      <family val="2"/>
    </font>
    <font>
      <u val="double"/>
      <sz val="9"/>
      <color theme="1"/>
      <name val="Arial"/>
      <family val="2"/>
    </font>
    <font>
      <sz val="9"/>
      <color rgb="FF000000"/>
      <name val="Arial"/>
      <family val="2"/>
    </font>
    <font>
      <sz val="16"/>
      <color theme="1"/>
      <name val="Wingdings"/>
      <charset val="2"/>
    </font>
    <font>
      <vertAlign val="superscript"/>
      <sz val="16"/>
      <color rgb="FF000000"/>
      <name val="Wingdings"/>
      <charset val="2"/>
    </font>
    <font>
      <sz val="16"/>
      <name val="Wingdings"/>
      <charset val="2"/>
    </font>
    <font>
      <sz val="16"/>
      <color theme="10"/>
      <name val="Calibri"/>
      <family val="2"/>
      <scheme val="minor"/>
    </font>
    <font>
      <b/>
      <vertAlign val="superscript"/>
      <sz val="16"/>
      <color rgb="FFFF0000"/>
      <name val="Calibri"/>
      <family val="2"/>
      <scheme val="minor"/>
    </font>
    <font>
      <sz val="16"/>
      <color theme="10"/>
      <name val="Calibri"/>
      <family val="2"/>
    </font>
    <font>
      <b/>
      <vertAlign val="superscript"/>
      <sz val="16"/>
      <color rgb="FFFF0000"/>
      <name val="Arial"/>
      <family val="2"/>
    </font>
    <font>
      <i/>
      <sz val="16"/>
      <name val="Wingdings"/>
      <charset val="2"/>
    </font>
    <font>
      <sz val="16"/>
      <color rgb="FF000000"/>
      <name val="Wingdings"/>
      <charset val="2"/>
    </font>
    <font>
      <vertAlign val="superscript"/>
      <sz val="16"/>
      <name val="Wingdings"/>
      <charset val="2"/>
    </font>
    <font>
      <u val="double"/>
      <sz val="16"/>
      <color rgb="FF000000"/>
      <name val="Wingdings"/>
      <charset val="2"/>
    </font>
    <font>
      <strike/>
      <sz val="16"/>
      <color rgb="FF000000"/>
      <name val="Wingdings"/>
      <charset val="2"/>
    </font>
    <font>
      <strike/>
      <sz val="16"/>
      <name val="Wingdings"/>
      <charset val="2"/>
    </font>
    <font>
      <strike/>
      <sz val="16"/>
      <color theme="1"/>
      <name val="Wingdings"/>
      <charset val="2"/>
    </font>
    <font>
      <u val="double"/>
      <sz val="16"/>
      <color theme="1"/>
      <name val="Wingdings"/>
      <charset val="2"/>
    </font>
    <font>
      <b/>
      <vertAlign val="superscript"/>
      <sz val="16"/>
      <color rgb="FFFF0000"/>
      <name val="Times New Roman"/>
      <family val="1"/>
    </font>
    <font>
      <b/>
      <sz val="11"/>
      <color theme="1"/>
      <name val="Arial"/>
      <family val="2"/>
    </font>
    <font>
      <sz val="10"/>
      <color theme="1"/>
      <name val="Arial"/>
      <family val="2"/>
    </font>
    <font>
      <b/>
      <sz val="12"/>
      <color theme="1"/>
      <name val="Arial"/>
      <family val="2"/>
    </font>
    <font>
      <sz val="12"/>
      <color theme="1"/>
      <name val="Arial"/>
      <family val="2"/>
    </font>
    <font>
      <b/>
      <sz val="11"/>
      <color theme="10"/>
      <name val="Arial"/>
      <family val="2"/>
    </font>
    <font>
      <b/>
      <sz val="12"/>
      <color theme="10"/>
      <name val="Arial"/>
      <family val="2"/>
    </font>
    <font>
      <b/>
      <vertAlign val="superscript"/>
      <sz val="12"/>
      <color rgb="FFFF0000"/>
      <name val="Arial"/>
      <family val="2"/>
    </font>
    <font>
      <b/>
      <sz val="12"/>
      <color rgb="FF000000"/>
      <name val="Arial"/>
      <family val="2"/>
    </font>
    <font>
      <sz val="12"/>
      <color rgb="FF000000"/>
      <name val="Arial"/>
      <family val="2"/>
    </font>
    <font>
      <sz val="12"/>
      <color theme="10"/>
      <name val="Arial"/>
      <family val="2"/>
    </font>
    <font>
      <strike/>
      <sz val="12"/>
      <color rgb="FF000000"/>
      <name val="Arial"/>
      <family val="2"/>
    </font>
    <font>
      <b/>
      <sz val="12"/>
      <color rgb="FFFF0000"/>
      <name val="Arial"/>
      <family val="2"/>
    </font>
    <font>
      <u val="double"/>
      <sz val="12"/>
      <color theme="1"/>
      <name val="Arial"/>
      <family val="2"/>
    </font>
    <font>
      <strike/>
      <sz val="12"/>
      <color theme="1"/>
      <name val="Arial"/>
      <family val="2"/>
    </font>
    <font>
      <u val="double"/>
      <sz val="12"/>
      <name val="Arial"/>
      <family val="2"/>
    </font>
    <font>
      <b/>
      <u val="double"/>
      <sz val="12"/>
      <color rgb="FFFF0000"/>
      <name val="Arial"/>
      <family val="2"/>
    </font>
    <font>
      <u val="double"/>
      <sz val="12"/>
      <color rgb="FF000000"/>
      <name val="Arial"/>
      <family val="2"/>
    </font>
    <font>
      <sz val="11"/>
      <name val="Arial"/>
      <family val="2"/>
    </font>
    <font>
      <b/>
      <sz val="11"/>
      <color rgb="FFFF0000"/>
      <name val="Arial"/>
      <family val="2"/>
    </font>
    <font>
      <u val="double"/>
      <sz val="11"/>
      <color theme="10"/>
      <name val="Calibri"/>
      <family val="2"/>
      <scheme val="minor"/>
    </font>
    <font>
      <sz val="16"/>
      <name val="Wingdings"/>
      <charset val="2"/>
    </font>
    <font>
      <strike/>
      <sz val="11"/>
      <name val="Arial"/>
      <family val="2"/>
    </font>
    <font>
      <u/>
      <sz val="11"/>
      <color rgb="FFFF0000"/>
      <name val="Calibri"/>
      <family val="2"/>
      <scheme val="minor"/>
    </font>
    <font>
      <u val="double"/>
      <sz val="11"/>
      <color rgb="FFFF0000"/>
      <name val="Calibri"/>
      <family val="2"/>
      <scheme val="minor"/>
    </font>
  </fonts>
  <fills count="5">
    <fill>
      <patternFill patternType="none"/>
    </fill>
    <fill>
      <patternFill patternType="gray125"/>
    </fill>
    <fill>
      <patternFill patternType="solid">
        <fgColor theme="4"/>
        <bgColor theme="4"/>
      </patternFill>
    </fill>
    <fill>
      <patternFill patternType="solid">
        <fgColor theme="4"/>
        <bgColor indexed="64"/>
      </patternFill>
    </fill>
    <fill>
      <patternFill patternType="solid">
        <fgColor rgb="FFFFFF00"/>
        <bgColor indexed="64"/>
      </patternFill>
    </fill>
  </fills>
  <borders count="23">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bottom/>
      <diagonal/>
    </border>
    <border>
      <left style="medium">
        <color rgb="FF000000"/>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s>
  <cellStyleXfs count="2">
    <xf numFmtId="0" fontId="0" fillId="0" borderId="0"/>
    <xf numFmtId="0" fontId="10" fillId="0" borderId="0" applyNumberFormat="0" applyFill="0" applyBorder="0" applyAlignment="0" applyProtection="0"/>
  </cellStyleXfs>
  <cellXfs count="217">
    <xf numFmtId="0" fontId="0" fillId="0" borderId="0" xfId="0"/>
    <xf numFmtId="0" fontId="0" fillId="0" borderId="0" xfId="0" applyAlignment="1">
      <alignment wrapText="1"/>
    </xf>
    <xf numFmtId="0" fontId="1" fillId="0" borderId="2" xfId="0" applyFont="1" applyBorder="1" applyAlignment="1">
      <alignment horizontal="center" vertical="center" wrapText="1"/>
    </xf>
    <xf numFmtId="1" fontId="13" fillId="0" borderId="1" xfId="0" applyNumberFormat="1" applyFont="1" applyBorder="1" applyAlignment="1">
      <alignment horizontal="center" vertical="center" wrapText="1"/>
    </xf>
    <xf numFmtId="0" fontId="0" fillId="0" borderId="0" xfId="0" applyAlignment="1">
      <alignment vertical="top"/>
    </xf>
    <xf numFmtId="0" fontId="0" fillId="0" borderId="0" xfId="0" applyFill="1"/>
    <xf numFmtId="0" fontId="10" fillId="0" borderId="0" xfId="1" applyAlignment="1">
      <alignment horizontal="left" vertical="top"/>
    </xf>
    <xf numFmtId="0" fontId="10" fillId="0" borderId="0" xfId="1" applyAlignment="1">
      <alignment horizontal="left" vertical="top" wrapText="1"/>
    </xf>
    <xf numFmtId="0" fontId="25" fillId="0" borderId="0" xfId="0" applyFont="1"/>
    <xf numFmtId="0" fontId="10" fillId="0" borderId="0" xfId="1" applyAlignment="1">
      <alignment vertical="top" wrapText="1"/>
    </xf>
    <xf numFmtId="0" fontId="10" fillId="0" borderId="0" xfId="1" applyAlignment="1">
      <alignment wrapText="1"/>
    </xf>
    <xf numFmtId="0" fontId="14" fillId="0" borderId="0" xfId="0" applyFont="1"/>
    <xf numFmtId="0" fontId="27" fillId="0" borderId="2" xfId="0" applyFont="1" applyBorder="1" applyAlignment="1">
      <alignment horizontal="center" vertical="center" wrapText="1"/>
    </xf>
    <xf numFmtId="0" fontId="30"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33" fillId="0" borderId="2" xfId="0" applyFont="1" applyBorder="1" applyAlignment="1">
      <alignment horizontal="center" vertical="center" wrapText="1"/>
    </xf>
    <xf numFmtId="0" fontId="29"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8"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34"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32" fillId="0" borderId="11" xfId="0" applyFont="1" applyBorder="1" applyAlignment="1">
      <alignment horizontal="center" vertical="center" wrapText="1"/>
    </xf>
    <xf numFmtId="0" fontId="34" fillId="0" borderId="11" xfId="0" applyFont="1" applyBorder="1" applyAlignment="1">
      <alignment horizontal="center" vertical="center" wrapText="1"/>
    </xf>
    <xf numFmtId="0" fontId="29"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33" fillId="0" borderId="12" xfId="0" applyFont="1" applyBorder="1" applyAlignment="1">
      <alignment horizontal="center" vertical="center" wrapText="1"/>
    </xf>
    <xf numFmtId="0" fontId="30" fillId="0" borderId="9" xfId="0" applyFont="1" applyBorder="1" applyAlignment="1">
      <alignment horizontal="center" vertical="center" wrapText="1"/>
    </xf>
    <xf numFmtId="0" fontId="27"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3" xfId="0" applyFont="1" applyBorder="1" applyAlignment="1">
      <alignment horizontal="center" vertical="center" wrapText="1"/>
    </xf>
    <xf numFmtId="0" fontId="33" fillId="0" borderId="13" xfId="0" applyFont="1" applyBorder="1" applyAlignment="1">
      <alignment horizontal="center" vertical="center" wrapText="1"/>
    </xf>
    <xf numFmtId="0" fontId="27" fillId="0" borderId="6" xfId="0" applyFont="1" applyBorder="1" applyAlignment="1">
      <alignment horizontal="center" vertical="center" wrapText="1"/>
    </xf>
    <xf numFmtId="0" fontId="0" fillId="0" borderId="0" xfId="0" applyFill="1" applyAlignment="1"/>
    <xf numFmtId="0" fontId="0" fillId="0" borderId="0" xfId="0" applyAlignment="1"/>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33"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10" fillId="0" borderId="0" xfId="1" applyBorder="1" applyAlignment="1">
      <alignment horizontal="center" vertical="center" wrapText="1"/>
    </xf>
    <xf numFmtId="0" fontId="30" fillId="0" borderId="4" xfId="0" applyFont="1" applyBorder="1" applyAlignment="1">
      <alignment horizontal="center" vertical="center" wrapText="1"/>
    </xf>
    <xf numFmtId="0" fontId="0" fillId="0" borderId="9" xfId="0" applyBorder="1" applyAlignment="1">
      <alignment horizontal="center"/>
    </xf>
    <xf numFmtId="1" fontId="13" fillId="0" borderId="6"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1" fontId="13" fillId="0" borderId="0" xfId="0" applyNumberFormat="1" applyFont="1" applyBorder="1" applyAlignment="1">
      <alignment horizontal="center" vertical="center" wrapText="1"/>
    </xf>
    <xf numFmtId="0" fontId="1" fillId="2" borderId="9" xfId="0" applyFont="1" applyFill="1" applyBorder="1" applyAlignment="1">
      <alignment horizontal="center"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2" fillId="0" borderId="2" xfId="0" applyFont="1" applyBorder="1" applyAlignment="1">
      <alignment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3" fillId="2" borderId="2" xfId="1" applyFont="1" applyFill="1" applyBorder="1" applyAlignment="1">
      <alignment horizontal="center" vertical="center" wrapText="1"/>
    </xf>
    <xf numFmtId="0" fontId="0" fillId="0" borderId="0" xfId="0" applyFill="1" applyBorder="1" applyAlignment="1">
      <alignment horizontal="left" wrapText="1"/>
    </xf>
    <xf numFmtId="0" fontId="0" fillId="0" borderId="0" xfId="0" applyFill="1" applyAlignment="1">
      <alignment horizontal="left" indent="2"/>
    </xf>
    <xf numFmtId="0" fontId="0" fillId="0" borderId="0" xfId="0" applyFill="1" applyAlignment="1">
      <alignment horizontal="left" wrapText="1"/>
    </xf>
    <xf numFmtId="0" fontId="29"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0" fillId="0" borderId="0" xfId="1" applyFill="1" applyBorder="1" applyAlignment="1">
      <alignment horizontal="center" vertical="center" wrapText="1"/>
    </xf>
    <xf numFmtId="0" fontId="36" fillId="0" borderId="0" xfId="1" applyFont="1"/>
    <xf numFmtId="0" fontId="36" fillId="0" borderId="0" xfId="1" applyFont="1" applyFill="1"/>
    <xf numFmtId="0" fontId="36" fillId="0" borderId="0" xfId="0" applyFont="1" applyFill="1"/>
    <xf numFmtId="0" fontId="36" fillId="0" borderId="0" xfId="0" applyFont="1"/>
    <xf numFmtId="0" fontId="38" fillId="0" borderId="0" xfId="1" applyFont="1" applyFill="1" applyAlignment="1"/>
    <xf numFmtId="0" fontId="38" fillId="0" borderId="0" xfId="1" applyFont="1" applyFill="1"/>
    <xf numFmtId="0" fontId="12" fillId="0" borderId="12" xfId="1" applyFont="1" applyBorder="1" applyAlignment="1">
      <alignment vertical="center" wrapText="1"/>
    </xf>
    <xf numFmtId="1" fontId="41" fillId="0" borderId="1" xfId="0" applyNumberFormat="1" applyFont="1" applyBorder="1" applyAlignment="1">
      <alignment horizontal="center" vertical="center" wrapText="1"/>
    </xf>
    <xf numFmtId="0" fontId="42" fillId="0" borderId="0" xfId="0" applyFont="1"/>
    <xf numFmtId="0" fontId="44" fillId="0" borderId="0" xfId="0" applyFont="1"/>
    <xf numFmtId="16" fontId="45" fillId="0" borderId="1" xfId="0" quotePrefix="1" applyNumberFormat="1" applyFont="1" applyBorder="1" applyAlignment="1">
      <alignment horizontal="center" vertical="center" wrapText="1"/>
    </xf>
    <xf numFmtId="0" fontId="45" fillId="0" borderId="1" xfId="0" applyFont="1" applyBorder="1" applyAlignment="1">
      <alignment vertical="center" wrapText="1"/>
    </xf>
    <xf numFmtId="0" fontId="47" fillId="0" borderId="1" xfId="0" applyFont="1" applyBorder="1" applyAlignment="1">
      <alignment horizontal="center" vertical="center" wrapText="1"/>
    </xf>
    <xf numFmtId="0" fontId="48" fillId="0" borderId="1" xfId="0" applyFont="1" applyBorder="1" applyAlignment="1">
      <alignment horizontal="center" vertical="center" wrapText="1"/>
    </xf>
    <xf numFmtId="0" fontId="43" fillId="0" borderId="1" xfId="0" applyFont="1" applyBorder="1" applyAlignment="1">
      <alignment horizontal="center" vertical="center" wrapText="1"/>
    </xf>
    <xf numFmtId="1" fontId="49" fillId="0" borderId="1" xfId="0" applyNumberFormat="1" applyFont="1" applyBorder="1" applyAlignment="1">
      <alignment horizontal="center" vertical="center" wrapText="1"/>
    </xf>
    <xf numFmtId="0" fontId="50" fillId="0" borderId="11" xfId="0" applyFont="1" applyBorder="1" applyAlignment="1">
      <alignment horizontal="center" vertical="center" wrapText="1"/>
    </xf>
    <xf numFmtId="0" fontId="52" fillId="0" borderId="11" xfId="1" applyFont="1" applyBorder="1" applyAlignment="1">
      <alignment horizontal="center" vertical="center" wrapText="1"/>
    </xf>
    <xf numFmtId="0" fontId="44" fillId="0" borderId="0" xfId="1" applyFont="1"/>
    <xf numFmtId="0" fontId="54" fillId="0" borderId="11" xfId="1" applyFont="1" applyBorder="1" applyAlignment="1">
      <alignment horizontal="center" vertical="center" wrapText="1"/>
    </xf>
    <xf numFmtId="16" fontId="45" fillId="0" borderId="3" xfId="0" quotePrefix="1" applyNumberFormat="1" applyFont="1" applyBorder="1" applyAlignment="1">
      <alignment horizontal="center" vertical="center" wrapText="1"/>
    </xf>
    <xf numFmtId="0" fontId="58" fillId="0" borderId="2" xfId="0" applyFont="1" applyBorder="1" applyAlignment="1">
      <alignment horizontal="center" vertical="center" wrapText="1"/>
    </xf>
    <xf numFmtId="0" fontId="9" fillId="0" borderId="11" xfId="0" applyFont="1" applyBorder="1" applyAlignment="1">
      <alignment horizontal="center" vertical="center" wrapText="1"/>
    </xf>
    <xf numFmtId="1" fontId="9" fillId="0" borderId="6" xfId="0" applyNumberFormat="1" applyFont="1" applyBorder="1" applyAlignment="1">
      <alignment horizontal="center" vertical="center" wrapText="1"/>
    </xf>
    <xf numFmtId="0" fontId="9" fillId="0" borderId="0" xfId="0" applyFont="1"/>
    <xf numFmtId="0" fontId="45" fillId="0" borderId="12" xfId="0" applyFont="1" applyBorder="1" applyAlignment="1">
      <alignment vertical="center" wrapText="1"/>
    </xf>
    <xf numFmtId="0" fontId="55" fillId="0" borderId="5" xfId="0" applyFont="1" applyBorder="1" applyAlignment="1">
      <alignment horizontal="center" vertical="center" wrapText="1"/>
    </xf>
    <xf numFmtId="0" fontId="55" fillId="0" borderId="14" xfId="0" applyFont="1" applyBorder="1" applyAlignment="1">
      <alignment vertical="center" wrapText="1"/>
    </xf>
    <xf numFmtId="0" fontId="56" fillId="0" borderId="7" xfId="0" applyFont="1" applyBorder="1" applyAlignment="1">
      <alignment horizontal="center" vertical="center" wrapText="1"/>
    </xf>
    <xf numFmtId="1" fontId="57" fillId="0" borderId="15" xfId="0" applyNumberFormat="1" applyFont="1" applyBorder="1" applyAlignment="1">
      <alignment horizontal="center" vertical="center" wrapText="1"/>
    </xf>
    <xf numFmtId="0" fontId="1" fillId="0" borderId="0" xfId="0" applyFont="1" applyBorder="1" applyAlignment="1">
      <alignment horizontal="center" wrapText="1"/>
    </xf>
    <xf numFmtId="0" fontId="23" fillId="0" borderId="0" xfId="1" applyFont="1" applyBorder="1" applyAlignment="1">
      <alignment horizontal="center" wrapText="1"/>
    </xf>
    <xf numFmtId="0" fontId="1" fillId="0" borderId="0" xfId="0" applyFont="1" applyBorder="1" applyAlignment="1">
      <alignment horizontal="center" vertical="center" wrapText="1"/>
    </xf>
    <xf numFmtId="0" fontId="12" fillId="0" borderId="0" xfId="1" applyFont="1" applyBorder="1" applyAlignment="1">
      <alignment horizontal="center" vertical="center" wrapText="1"/>
    </xf>
    <xf numFmtId="0" fontId="6" fillId="0" borderId="0" xfId="0" applyFont="1" applyBorder="1" applyAlignment="1">
      <alignment horizontal="center" vertical="center" wrapText="1"/>
    </xf>
    <xf numFmtId="0" fontId="11" fillId="0" borderId="0" xfId="1" applyFont="1" applyBorder="1" applyAlignment="1">
      <alignment horizontal="center" vertical="center" wrapText="1"/>
    </xf>
    <xf numFmtId="0" fontId="5" fillId="0" borderId="0" xfId="0" applyFont="1" applyBorder="1" applyAlignment="1">
      <alignment horizontal="center" vertical="center" wrapText="1"/>
    </xf>
    <xf numFmtId="16" fontId="2" fillId="0" borderId="0" xfId="0" quotePrefix="1" applyNumberFormat="1" applyFont="1" applyBorder="1" applyAlignment="1">
      <alignment horizontal="center" vertical="center" wrapText="1"/>
    </xf>
    <xf numFmtId="0" fontId="1" fillId="0" borderId="0" xfId="0" applyFont="1" applyBorder="1" applyAlignment="1">
      <alignment vertical="center" wrapText="1"/>
    </xf>
    <xf numFmtId="0" fontId="0" fillId="0" borderId="0" xfId="0" applyBorder="1"/>
    <xf numFmtId="0" fontId="7"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vertical="center" wrapText="1"/>
    </xf>
    <xf numFmtId="0" fontId="17" fillId="0" borderId="0" xfId="1" applyFont="1" applyBorder="1" applyAlignment="1">
      <alignment vertical="center" wrapText="1"/>
    </xf>
    <xf numFmtId="0" fontId="8" fillId="0" borderId="0" xfId="0" applyFont="1" applyBorder="1" applyAlignment="1">
      <alignment horizontal="center" vertical="center" wrapText="1"/>
    </xf>
    <xf numFmtId="1" fontId="3" fillId="0" borderId="0" xfId="0" applyNumberFormat="1" applyFont="1" applyBorder="1" applyAlignment="1">
      <alignment horizontal="center" vertical="center" wrapText="1"/>
    </xf>
    <xf numFmtId="1" fontId="7" fillId="0" borderId="0" xfId="0" applyNumberFormat="1" applyFont="1" applyBorder="1" applyAlignment="1">
      <alignment horizontal="center" vertical="center" wrapText="1"/>
    </xf>
    <xf numFmtId="0" fontId="18" fillId="0" borderId="0" xfId="1" applyFont="1" applyBorder="1" applyAlignment="1">
      <alignment vertical="center" wrapText="1"/>
    </xf>
    <xf numFmtId="0" fontId="7" fillId="0" borderId="0" xfId="0" applyFont="1" applyFill="1" applyBorder="1" applyAlignment="1">
      <alignment horizontal="center" vertical="center" wrapText="1"/>
    </xf>
    <xf numFmtId="1" fontId="21" fillId="0" borderId="0" xfId="0" applyNumberFormat="1" applyFont="1" applyFill="1" applyBorder="1" applyAlignment="1">
      <alignment horizontal="center" vertical="center" wrapText="1"/>
    </xf>
    <xf numFmtId="1" fontId="20" fillId="0" borderId="0" xfId="0" applyNumberFormat="1" applyFont="1" applyFill="1" applyBorder="1" applyAlignment="1">
      <alignment horizontal="center" vertical="center" wrapText="1"/>
    </xf>
    <xf numFmtId="16" fontId="2" fillId="0" borderId="0" xfId="0" quotePrefix="1" applyNumberFormat="1" applyFont="1" applyFill="1" applyBorder="1" applyAlignment="1">
      <alignment horizontal="center" vertical="center" wrapText="1"/>
    </xf>
    <xf numFmtId="0" fontId="19" fillId="0" borderId="0" xfId="1" applyFont="1" applyFill="1" applyBorder="1" applyAlignment="1">
      <alignment vertical="center" wrapText="1"/>
    </xf>
    <xf numFmtId="0" fontId="12" fillId="0" borderId="0" xfId="1" applyFont="1" applyFill="1" applyBorder="1" applyAlignment="1">
      <alignment horizontal="center" vertical="center" wrapText="1"/>
    </xf>
    <xf numFmtId="0" fontId="25" fillId="0" borderId="0" xfId="0" applyFont="1" applyBorder="1"/>
    <xf numFmtId="0" fontId="0" fillId="0" borderId="0" xfId="0" applyBorder="1" applyAlignment="1">
      <alignment wrapText="1"/>
    </xf>
    <xf numFmtId="0" fontId="14" fillId="0" borderId="0" xfId="0" applyFont="1" applyBorder="1"/>
    <xf numFmtId="0" fontId="0" fillId="0" borderId="0" xfId="0" applyFill="1" applyBorder="1" applyAlignment="1">
      <alignment wrapText="1"/>
    </xf>
    <xf numFmtId="0" fontId="23" fillId="0" borderId="0" xfId="1" applyFont="1" applyBorder="1" applyAlignment="1">
      <alignment horizontal="center" vertical="center" wrapText="1"/>
    </xf>
    <xf numFmtId="0" fontId="1" fillId="3" borderId="19" xfId="0" applyFont="1" applyFill="1" applyBorder="1" applyAlignment="1">
      <alignment horizontal="center" vertical="center" wrapText="1"/>
    </xf>
    <xf numFmtId="0" fontId="9" fillId="0" borderId="0" xfId="0" applyFont="1" applyAlignment="1">
      <alignment wrapText="1"/>
    </xf>
    <xf numFmtId="0" fontId="60" fillId="0" borderId="1" xfId="0" applyFont="1" applyBorder="1" applyAlignment="1">
      <alignment horizontal="center" vertical="center" wrapText="1"/>
    </xf>
    <xf numFmtId="1" fontId="60" fillId="0" borderId="1" xfId="0" applyNumberFormat="1" applyFont="1" applyBorder="1" applyAlignment="1">
      <alignment horizontal="center" vertical="center" wrapText="1"/>
    </xf>
    <xf numFmtId="0" fontId="61" fillId="0" borderId="1" xfId="0" applyFont="1" applyBorder="1" applyAlignment="1">
      <alignment horizontal="center" vertical="center" wrapText="1"/>
    </xf>
    <xf numFmtId="0" fontId="62" fillId="0" borderId="1" xfId="0" applyFont="1" applyBorder="1" applyAlignment="1">
      <alignment horizontal="center" vertical="center" wrapText="1"/>
    </xf>
    <xf numFmtId="0" fontId="63" fillId="0" borderId="1" xfId="0" applyFont="1" applyBorder="1" applyAlignment="1">
      <alignment horizontal="center" vertical="center" wrapText="1"/>
    </xf>
    <xf numFmtId="0" fontId="64" fillId="0" borderId="1" xfId="1" applyFont="1" applyBorder="1" applyAlignment="1">
      <alignment horizontal="center" vertical="center" wrapText="1"/>
    </xf>
    <xf numFmtId="0" fontId="66" fillId="0" borderId="1" xfId="1" applyFont="1" applyBorder="1" applyAlignment="1">
      <alignment horizontal="center" vertical="center" wrapText="1"/>
    </xf>
    <xf numFmtId="0" fontId="68" fillId="0" borderId="1" xfId="0" applyFont="1" applyBorder="1" applyAlignment="1">
      <alignment horizontal="center" vertical="center" wrapText="1"/>
    </xf>
    <xf numFmtId="0" fontId="69" fillId="0" borderId="1" xfId="0" applyFont="1" applyBorder="1" applyAlignment="1">
      <alignment horizontal="center" vertical="center" wrapText="1"/>
    </xf>
    <xf numFmtId="0" fontId="70" fillId="0" borderId="1" xfId="0" applyFont="1" applyBorder="1" applyAlignment="1">
      <alignment horizontal="center" vertical="center" wrapText="1"/>
    </xf>
    <xf numFmtId="1" fontId="63" fillId="0" borderId="1" xfId="0" applyNumberFormat="1" applyFont="1" applyBorder="1" applyAlignment="1">
      <alignment horizontal="center" vertical="center" wrapText="1"/>
    </xf>
    <xf numFmtId="1" fontId="61" fillId="0" borderId="1" xfId="0" applyNumberFormat="1" applyFont="1" applyBorder="1" applyAlignment="1">
      <alignment vertical="center" wrapText="1"/>
    </xf>
    <xf numFmtId="1" fontId="61" fillId="0" borderId="1" xfId="0" applyNumberFormat="1" applyFont="1" applyBorder="1" applyAlignment="1">
      <alignment horizontal="center" vertical="center" wrapText="1"/>
    </xf>
    <xf numFmtId="1" fontId="63" fillId="0" borderId="1" xfId="0" applyNumberFormat="1" applyFont="1" applyFill="1" applyBorder="1" applyAlignment="1">
      <alignment horizontal="center" vertical="center" wrapText="1"/>
    </xf>
    <xf numFmtId="1" fontId="61" fillId="0" borderId="1" xfId="0" applyNumberFormat="1" applyFont="1" applyFill="1" applyBorder="1" applyAlignment="1">
      <alignment vertical="center" wrapText="1"/>
    </xf>
    <xf numFmtId="1" fontId="61" fillId="0" borderId="1" xfId="0" applyNumberFormat="1" applyFont="1" applyFill="1" applyBorder="1" applyAlignment="1">
      <alignment horizontal="center" vertical="center" wrapText="1"/>
    </xf>
    <xf numFmtId="0" fontId="61" fillId="0" borderId="1" xfId="0" applyFont="1" applyFill="1" applyBorder="1" applyAlignment="1">
      <alignment horizontal="center" vertical="center" wrapText="1"/>
    </xf>
    <xf numFmtId="0" fontId="64" fillId="0" borderId="1" xfId="1" applyFont="1" applyFill="1" applyBorder="1" applyAlignment="1">
      <alignment horizontal="center" vertical="center" wrapText="1"/>
    </xf>
    <xf numFmtId="0" fontId="63" fillId="0" borderId="1" xfId="0" applyFont="1" applyFill="1" applyBorder="1" applyAlignment="1">
      <alignment horizontal="center" vertical="center" wrapText="1"/>
    </xf>
    <xf numFmtId="0" fontId="69" fillId="0" borderId="1" xfId="0" applyFont="1" applyFill="1" applyBorder="1" applyAlignment="1">
      <alignment horizontal="center" vertical="center" wrapText="1"/>
    </xf>
    <xf numFmtId="0" fontId="71" fillId="0" borderId="1" xfId="0" applyFont="1" applyBorder="1" applyAlignment="1">
      <alignment horizontal="center" vertical="center" wrapText="1"/>
    </xf>
    <xf numFmtId="0" fontId="72" fillId="0" borderId="1" xfId="0" applyFont="1" applyBorder="1" applyAlignment="1">
      <alignment horizontal="center" vertical="center" wrapText="1"/>
    </xf>
    <xf numFmtId="0" fontId="73" fillId="0" borderId="1" xfId="0" applyFont="1" applyBorder="1" applyAlignment="1">
      <alignment horizontal="center" vertical="center" wrapText="1"/>
    </xf>
    <xf numFmtId="0" fontId="74" fillId="0" borderId="1" xfId="0" applyFont="1" applyBorder="1" applyAlignment="1">
      <alignment horizontal="center" vertical="center" wrapText="1"/>
    </xf>
    <xf numFmtId="0" fontId="61" fillId="0" borderId="1" xfId="0" applyFont="1" applyBorder="1" applyAlignment="1">
      <alignment vertical="center" wrapText="1"/>
    </xf>
    <xf numFmtId="1" fontId="69" fillId="0" borderId="1" xfId="0" applyNumberFormat="1" applyFont="1" applyBorder="1" applyAlignment="1">
      <alignment horizontal="center" vertical="center" wrapText="1"/>
    </xf>
    <xf numFmtId="1" fontId="64" fillId="0" borderId="1" xfId="1" applyNumberFormat="1" applyFont="1" applyBorder="1" applyAlignment="1">
      <alignment horizontal="center" vertical="center" wrapText="1"/>
    </xf>
    <xf numFmtId="1" fontId="69" fillId="0" borderId="1" xfId="0" applyNumberFormat="1" applyFont="1" applyFill="1" applyBorder="1" applyAlignment="1">
      <alignment horizontal="center" vertical="center" wrapText="1"/>
    </xf>
    <xf numFmtId="0" fontId="75" fillId="0" borderId="1" xfId="0" applyFont="1" applyBorder="1" applyAlignment="1">
      <alignment horizontal="center" vertical="center" wrapText="1"/>
    </xf>
    <xf numFmtId="1" fontId="66" fillId="0" borderId="1" xfId="1" applyNumberFormat="1" applyFont="1" applyBorder="1" applyAlignment="1">
      <alignment horizontal="center" vertical="center" wrapText="1"/>
    </xf>
    <xf numFmtId="1" fontId="74" fillId="0" borderId="1" xfId="0" applyNumberFormat="1" applyFont="1" applyBorder="1" applyAlignment="1">
      <alignment horizontal="center" vertical="center" wrapText="1"/>
    </xf>
    <xf numFmtId="1" fontId="72" fillId="0" borderId="1" xfId="0" applyNumberFormat="1" applyFont="1" applyBorder="1" applyAlignment="1">
      <alignment horizontal="center" vertical="center" wrapText="1"/>
    </xf>
    <xf numFmtId="1" fontId="73" fillId="0" borderId="1" xfId="0" applyNumberFormat="1" applyFont="1" applyBorder="1" applyAlignment="1">
      <alignment horizontal="center" vertical="center" wrapText="1"/>
    </xf>
    <xf numFmtId="1" fontId="74" fillId="0" borderId="1" xfId="0" applyNumberFormat="1" applyFont="1" applyBorder="1" applyAlignment="1">
      <alignment vertical="center" wrapText="1"/>
    </xf>
    <xf numFmtId="0" fontId="13" fillId="0" borderId="0" xfId="0" applyFont="1"/>
    <xf numFmtId="0" fontId="13" fillId="0" borderId="0" xfId="0" applyFont="1" applyAlignment="1"/>
    <xf numFmtId="0" fontId="79" fillId="0" borderId="0" xfId="0" applyFont="1"/>
    <xf numFmtId="0" fontId="80" fillId="0" borderId="0" xfId="0" applyFont="1" applyFill="1" applyAlignment="1">
      <alignment wrapText="1"/>
    </xf>
    <xf numFmtId="0" fontId="80" fillId="0" borderId="0" xfId="0" applyFont="1"/>
    <xf numFmtId="0" fontId="80" fillId="0" borderId="0" xfId="0" applyFont="1" applyAlignment="1"/>
    <xf numFmtId="0" fontId="82" fillId="0" borderId="2" xfId="1" applyFont="1" applyBorder="1" applyAlignment="1">
      <alignment horizontal="center" vertical="center" wrapText="1"/>
    </xf>
    <xf numFmtId="0" fontId="84" fillId="0" borderId="2" xfId="0" applyFont="1" applyBorder="1" applyAlignment="1">
      <alignment horizontal="center" vertical="center" wrapText="1"/>
    </xf>
    <xf numFmtId="0" fontId="84" fillId="0" borderId="3" xfId="0" applyFont="1" applyBorder="1" applyAlignment="1">
      <alignment horizontal="center" vertical="center" wrapText="1"/>
    </xf>
    <xf numFmtId="16" fontId="85" fillId="0" borderId="1" xfId="0" quotePrefix="1" applyNumberFormat="1" applyFont="1" applyBorder="1" applyAlignment="1">
      <alignment horizontal="center" vertical="center" wrapText="1"/>
    </xf>
    <xf numFmtId="0" fontId="84" fillId="0" borderId="1" xfId="0" applyFont="1" applyBorder="1" applyAlignment="1">
      <alignment vertical="center" wrapText="1"/>
    </xf>
    <xf numFmtId="0" fontId="85" fillId="0" borderId="1" xfId="0" applyFont="1" applyBorder="1" applyAlignment="1">
      <alignment vertical="center" wrapText="1"/>
    </xf>
    <xf numFmtId="0" fontId="86" fillId="0" borderId="1" xfId="1" applyFont="1" applyBorder="1" applyAlignment="1">
      <alignment vertical="center" wrapText="1"/>
    </xf>
    <xf numFmtId="0" fontId="82" fillId="0" borderId="1" xfId="1" applyFont="1" applyBorder="1" applyAlignment="1">
      <alignment vertical="center" wrapText="1"/>
    </xf>
    <xf numFmtId="16" fontId="85" fillId="0" borderId="1" xfId="0" quotePrefix="1" applyNumberFormat="1" applyFont="1" applyFill="1" applyBorder="1" applyAlignment="1">
      <alignment horizontal="center" vertical="center" wrapText="1"/>
    </xf>
    <xf numFmtId="0" fontId="85" fillId="0" borderId="1" xfId="1" applyFont="1" applyFill="1" applyBorder="1" applyAlignment="1">
      <alignment vertical="center" wrapText="1"/>
    </xf>
    <xf numFmtId="0" fontId="86" fillId="0" borderId="1" xfId="1" applyFont="1" applyFill="1" applyBorder="1" applyAlignment="1">
      <alignment vertical="center" wrapText="1"/>
    </xf>
    <xf numFmtId="0" fontId="85" fillId="0" borderId="1" xfId="0" applyFont="1" applyFill="1" applyBorder="1" applyAlignment="1">
      <alignment vertical="center" wrapText="1"/>
    </xf>
    <xf numFmtId="0" fontId="80" fillId="0" borderId="1" xfId="0" applyFont="1" applyFill="1" applyBorder="1" applyAlignment="1">
      <alignment wrapText="1"/>
    </xf>
    <xf numFmtId="16" fontId="87" fillId="0" borderId="1" xfId="0" quotePrefix="1" applyNumberFormat="1" applyFont="1" applyBorder="1" applyAlignment="1">
      <alignment horizontal="center" vertical="center" wrapText="1"/>
    </xf>
    <xf numFmtId="0" fontId="87" fillId="0" borderId="1" xfId="0" applyFont="1" applyBorder="1" applyAlignment="1">
      <alignment vertical="center" wrapText="1"/>
    </xf>
    <xf numFmtId="0" fontId="80" fillId="0" borderId="1" xfId="0" applyFont="1" applyBorder="1" applyAlignment="1">
      <alignment vertical="center" wrapText="1"/>
    </xf>
    <xf numFmtId="0" fontId="77" fillId="3" borderId="18" xfId="0" applyFont="1" applyFill="1" applyBorder="1" applyAlignment="1">
      <alignment horizontal="center" vertical="center"/>
    </xf>
    <xf numFmtId="0" fontId="81" fillId="3" borderId="19" xfId="1" applyFont="1" applyFill="1" applyBorder="1" applyAlignment="1">
      <alignment horizontal="center"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3" fillId="0" borderId="21" xfId="0" applyFont="1" applyBorder="1" applyAlignment="1">
      <alignment vertical="center" wrapText="1"/>
    </xf>
    <xf numFmtId="1" fontId="13" fillId="0" borderId="1" xfId="0" applyNumberFormat="1" applyFont="1" applyFill="1" applyBorder="1" applyAlignment="1">
      <alignment horizontal="center" vertical="center" wrapText="1"/>
    </xf>
    <xf numFmtId="0" fontId="13" fillId="0" borderId="17" xfId="0" applyFont="1" applyBorder="1" applyAlignment="1">
      <alignment vertical="center" wrapText="1"/>
    </xf>
    <xf numFmtId="0" fontId="94" fillId="0" borderId="9" xfId="0" applyFont="1" applyFill="1" applyBorder="1" applyAlignment="1">
      <alignment horizontal="center" vertical="center" wrapText="1"/>
    </xf>
    <xf numFmtId="0" fontId="13" fillId="0" borderId="9" xfId="0" applyFont="1" applyBorder="1" applyAlignment="1">
      <alignment vertical="center" wrapText="1"/>
    </xf>
    <xf numFmtId="0" fontId="13" fillId="0" borderId="16" xfId="0" applyFont="1" applyBorder="1" applyAlignment="1">
      <alignment vertical="center" wrapText="1"/>
    </xf>
    <xf numFmtId="0" fontId="13" fillId="0" borderId="20" xfId="0" applyFont="1" applyBorder="1" applyAlignment="1">
      <alignment vertical="center" wrapText="1"/>
    </xf>
    <xf numFmtId="0" fontId="95" fillId="0" borderId="21" xfId="1" applyFont="1" applyBorder="1" applyAlignment="1">
      <alignment horizontal="left" vertical="center" wrapText="1"/>
    </xf>
    <xf numFmtId="0" fontId="94" fillId="0" borderId="9" xfId="0" applyFont="1" applyBorder="1" applyAlignment="1">
      <alignment horizontal="center" vertical="center" wrapText="1"/>
    </xf>
    <xf numFmtId="0" fontId="77" fillId="0" borderId="0" xfId="0" applyFont="1" applyAlignment="1">
      <alignment horizontal="right"/>
    </xf>
    <xf numFmtId="0" fontId="59" fillId="0" borderId="0" xfId="0" applyFont="1" applyAlignment="1">
      <alignment wrapText="1"/>
    </xf>
    <xf numFmtId="0" fontId="9" fillId="0" borderId="0" xfId="0" applyFont="1" applyFill="1" applyAlignment="1">
      <alignment vertical="top" wrapText="1"/>
    </xf>
    <xf numFmtId="0" fontId="0" fillId="0" borderId="0" xfId="0" applyFill="1" applyAlignment="1">
      <alignment vertical="top"/>
    </xf>
    <xf numFmtId="0" fontId="9" fillId="0" borderId="0" xfId="0" applyFont="1" applyFill="1" applyAlignment="1">
      <alignment wrapText="1"/>
    </xf>
    <xf numFmtId="1" fontId="7" fillId="0" borderId="1" xfId="0" applyNumberFormat="1" applyFont="1" applyFill="1" applyBorder="1" applyAlignment="1">
      <alignment horizontal="center" vertical="center" wrapText="1"/>
    </xf>
    <xf numFmtId="0" fontId="10" fillId="0" borderId="22" xfId="1" applyBorder="1" applyAlignment="1">
      <alignment vertical="center" wrapText="1"/>
    </xf>
    <xf numFmtId="1" fontId="97" fillId="4" borderId="1" xfId="0" applyNumberFormat="1" applyFont="1" applyFill="1" applyBorder="1" applyAlignment="1">
      <alignment vertical="center" wrapText="1"/>
    </xf>
    <xf numFmtId="1" fontId="69" fillId="4" borderId="1" xfId="0" applyNumberFormat="1" applyFont="1" applyFill="1" applyBorder="1" applyAlignment="1">
      <alignment horizontal="center" vertical="center" wrapText="1"/>
    </xf>
    <xf numFmtId="1" fontId="97" fillId="4" borderId="1" xfId="0" applyNumberFormat="1" applyFont="1" applyFill="1" applyBorder="1" applyAlignment="1">
      <alignment horizontal="center" vertical="center" wrapText="1"/>
    </xf>
    <xf numFmtId="1" fontId="61" fillId="4" borderId="1" xfId="0" applyNumberFormat="1" applyFont="1" applyFill="1" applyBorder="1" applyAlignment="1">
      <alignment horizontal="center" vertical="center" wrapText="1"/>
    </xf>
    <xf numFmtId="1" fontId="75" fillId="4" borderId="1" xfId="0" applyNumberFormat="1" applyFont="1" applyFill="1" applyBorder="1" applyAlignment="1">
      <alignment horizontal="center" vertical="center" wrapText="1"/>
    </xf>
    <xf numFmtId="0" fontId="61" fillId="4" borderId="1" xfId="0" applyFont="1" applyFill="1" applyBorder="1" applyAlignment="1">
      <alignment horizontal="center" vertical="center" wrapText="1"/>
    </xf>
    <xf numFmtId="0" fontId="69" fillId="4" borderId="1" xfId="0" applyFont="1" applyFill="1" applyBorder="1" applyAlignment="1">
      <alignment horizontal="center" vertical="center" wrapText="1"/>
    </xf>
    <xf numFmtId="0" fontId="0" fillId="0" borderId="0" xfId="0" applyFill="1" applyAlignment="1">
      <alignment horizontal="left" wrapText="1"/>
    </xf>
    <xf numFmtId="0" fontId="44" fillId="0" borderId="0" xfId="1" applyFont="1" applyAlignment="1">
      <alignment wrapText="1"/>
    </xf>
    <xf numFmtId="0" fontId="44" fillId="0" borderId="0" xfId="1" applyFont="1" applyAlignment="1">
      <alignment horizontal="left" wrapText="1"/>
    </xf>
    <xf numFmtId="0" fontId="96" fillId="0" borderId="0" xfId="1" applyFont="1" applyAlignment="1">
      <alignment horizontal="left" wrapText="1"/>
    </xf>
    <xf numFmtId="0" fontId="36" fillId="0" borderId="0" xfId="1" applyFont="1" applyAlignment="1">
      <alignment wrapText="1"/>
    </xf>
    <xf numFmtId="0" fontId="13" fillId="0" borderId="0" xfId="0" applyFont="1" applyFill="1" applyAlignment="1">
      <alignment wrapText="1"/>
    </xf>
    <xf numFmtId="0" fontId="0" fillId="0" borderId="0" xfId="1" applyFont="1" applyAlignment="1">
      <alignment wrapText="1"/>
    </xf>
  </cellXfs>
  <cellStyles count="2">
    <cellStyle name="Hyperlink" xfId="1" builtinId="8"/>
    <cellStyle name="Normal" xfId="0" builtinId="0"/>
  </cellStyles>
  <dxfs count="157">
    <dxf>
      <font>
        <b val="0"/>
        <i val="0"/>
        <strike val="0"/>
        <condense val="0"/>
        <extend val="0"/>
        <outline val="0"/>
        <shadow val="0"/>
        <u val="none"/>
        <vertAlign val="baseline"/>
        <sz val="11"/>
        <color theme="1"/>
        <name val="Arial"/>
        <scheme val="none"/>
      </font>
      <numFmt numFmtId="1" formatCode="0"/>
      <alignment horizontal="center" vertical="center" textRotation="0" wrapText="1" indent="0" justifyLastLine="0" shrinkToFit="0" readingOrder="0"/>
      <border diagonalUp="0" diagonalDown="0" outline="0">
        <left style="medium">
          <color rgb="FF000000"/>
        </left>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9"/>
        <color rgb="FF000000"/>
        <name val="Times New Roman"/>
        <scheme val="none"/>
      </font>
      <alignment horizontal="general"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rgb="FF000000"/>
        <name val="Times New Roman"/>
        <scheme val="none"/>
      </font>
      <alignment horizontal="center" vertical="center" textRotation="0" wrapText="1" indent="0" justifyLastLine="0" shrinkToFit="0" readingOrder="0"/>
      <border diagonalUp="0" diagonalDown="0" outline="0">
        <left style="medium">
          <color rgb="FF000000"/>
        </left>
        <right style="medium">
          <color rgb="FF000000"/>
        </right>
        <top/>
        <bottom/>
      </border>
    </dxf>
    <dxf>
      <font>
        <b val="0"/>
        <i val="0"/>
        <strike val="0"/>
        <condense val="0"/>
        <extend val="0"/>
        <outline val="0"/>
        <shadow val="0"/>
        <u val="none"/>
        <vertAlign val="baseline"/>
        <sz val="9"/>
        <color rgb="FF000000"/>
        <name val="Arial"/>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1"/>
        <name val="Arial"/>
        <scheme val="none"/>
      </font>
      <numFmt numFmtId="1" formatCode="0"/>
      <alignment horizontal="center" vertical="center" textRotation="0" wrapText="1" indent="0" justifyLastLine="0" shrinkToFit="0" readingOrder="0"/>
      <border diagonalUp="0" diagonalDown="0">
        <left style="medium">
          <color rgb="FF000000"/>
        </left>
        <right/>
        <top style="medium">
          <color rgb="FF000000"/>
        </top>
        <bottom style="medium">
          <color rgb="FF000000"/>
        </bottom>
        <vertical/>
        <horizontal/>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10"/>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10"/>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10"/>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10"/>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10"/>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10"/>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10"/>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10"/>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10"/>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10"/>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9"/>
        <color theme="1"/>
        <name val="Times New Roman"/>
        <scheme val="none"/>
      </font>
      <alignment horizontal="center"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10"/>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9"/>
        <color rgb="FF000000"/>
        <name val="Arial"/>
        <scheme val="none"/>
      </font>
      <alignment horizontal="general" vertical="center" textRotation="0" wrapText="1" indent="0" justifyLastLine="0" shrinkToFit="0" readingOrder="0"/>
      <border diagonalUp="0" diagonalDown="0" outline="0">
        <left style="medium">
          <color indexed="64"/>
        </left>
        <right style="medium">
          <color indexed="64"/>
        </right>
        <top/>
        <bottom style="medium">
          <color rgb="FF000000"/>
        </bottom>
      </border>
    </dxf>
    <dxf>
      <font>
        <b val="0"/>
        <i val="0"/>
        <strike val="0"/>
        <condense val="0"/>
        <extend val="0"/>
        <outline val="0"/>
        <shadow val="0"/>
        <u val="none"/>
        <vertAlign val="baseline"/>
        <sz val="9"/>
        <color rgb="FF000000"/>
        <name val="Times New Roman"/>
        <scheme val="none"/>
      </font>
      <alignment horizontal="center" vertical="center" textRotation="0" wrapText="1" indent="0" justifyLastLine="0" shrinkToFit="0" readingOrder="0"/>
      <border diagonalUp="0" diagonalDown="0">
        <left style="medium">
          <color rgb="FF000000"/>
        </left>
        <right style="medium">
          <color rgb="FF000000"/>
        </right>
        <top/>
        <bottom style="medium">
          <color rgb="FF000000"/>
        </bottom>
        <vertical/>
        <horizontal/>
      </border>
    </dxf>
    <dxf>
      <border outline="0">
        <right style="medium">
          <color rgb="FF000000"/>
        </right>
        <top style="medium">
          <color rgb="FF000000"/>
        </top>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9"/>
        <color rgb="FF000000"/>
        <name val="Arial"/>
        <scheme val="none"/>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theme="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theme="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theme="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general"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6"/>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2"/>
        <color rgb="FF000000"/>
        <name val="Arial"/>
        <scheme val="none"/>
      </font>
      <alignment horizontal="general"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2"/>
        <color rgb="FF000000"/>
        <name val="Arial"/>
        <scheme val="none"/>
      </font>
      <numFmt numFmtId="21" formatCode="d\-mmm"/>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border diagonalUp="0" diagonalDown="0">
        <left style="medium">
          <color rgb="FF000000"/>
        </left>
        <right style="medium">
          <color rgb="FF000000"/>
        </right>
        <top/>
        <bottom/>
        <vertical style="medium">
          <color rgb="FF000000"/>
        </vertical>
        <horizontal/>
      </border>
    </dxf>
    <dxf>
      <border outline="0">
        <top style="medium">
          <color rgb="FF000000"/>
        </top>
      </border>
    </dxf>
    <dxf>
      <font>
        <b val="0"/>
        <i val="0"/>
        <strike val="0"/>
        <condense val="0"/>
        <extend val="0"/>
        <outline val="0"/>
        <shadow val="0"/>
        <u val="none"/>
        <vertAlign val="baseline"/>
        <sz val="11"/>
        <color theme="1"/>
        <name val="Wingdings"/>
        <scheme val="none"/>
      </font>
      <alignment horizontal="center"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B8:AL96" totalsRowCount="1" headerRowDxfId="156" dataDxfId="154" totalsRowDxfId="152" headerRowBorderDxfId="155" tableBorderDxfId="153">
  <autoFilter ref="B8:AL95"/>
  <tableColumns count="37">
    <tableColumn id="1" name="Step No. " totalsRowLabel="Count" dataDxfId="151" totalsRowDxfId="73"/>
    <tableColumn id="2" name="Requirement" dataDxfId="150" totalsRowDxfId="72"/>
    <tableColumn id="39" name="Ag. Soc1" totalsRowFunction="count" dataDxfId="149" totalsRowDxfId="71"/>
    <tableColumn id="40" name="Airport Authority" totalsRowFunction="count" dataDxfId="148" totalsRowDxfId="70"/>
    <tableColumn id="46" name="City" totalsRowFunction="count" dataDxfId="147" totalsRowDxfId="69"/>
    <tableColumn id="41" name="Comm. College (3354)" totalsRowFunction="count" dataDxfId="146" totalsRowDxfId="68"/>
    <tableColumn id="42" name="Community School" totalsRowFunction="count" dataDxfId="145" totalsRowDxfId="67"/>
    <tableColumn id="43" name="Conservancy District" totalsRowFunction="count" dataDxfId="144" totalsRowDxfId="66"/>
    <tableColumn id="44" name="COG" totalsRowFunction="count" dataDxfId="143" totalsRowDxfId="65"/>
    <tableColumn id="45" name="County36" totalsRowFunction="count" dataDxfId="142" totalsRowDxfId="64"/>
    <tableColumn id="47" name="DC &amp; CIC" totalsRowFunction="count" dataDxfId="141" totalsRowDxfId="63"/>
    <tableColumn id="48" name="ESC" totalsRowFunction="count" dataDxfId="140" totalsRowDxfId="62"/>
    <tableColumn id="49" name="FCFC" totalsRowFunction="count" dataDxfId="139" totalsRowDxfId="61"/>
    <tableColumn id="50" name="Gen. Health Dist." totalsRowFunction="count" dataDxfId="138" totalsRowDxfId="60"/>
    <tableColumn id="51" name="Joint Amb. Dist." totalsRowFunction="count" dataDxfId="137" totalsRowDxfId="59"/>
    <tableColumn id="52" name="Joint Fire Dist." totalsRowFunction="count" dataDxfId="136" totalsRowDxfId="58"/>
    <tableColumn id="53" name="Jt. Juv. Detention Facility" totalsRowFunction="count" dataDxfId="135" totalsRowDxfId="57"/>
    <tableColumn id="3" name="Joint Mental Health District" totalsRowFunction="count" dataDxfId="134" totalsRowDxfId="56"/>
    <tableColumn id="4" name="Joint Police Dist" totalsRowFunction="count" dataDxfId="133" totalsRowDxfId="55"/>
    <tableColumn id="54" name="Joint Rec. Dist." totalsRowFunction="count" dataDxfId="132" totalsRowDxfId="54"/>
    <tableColumn id="55" name="Joint Township Cemetery or Union Cemetery" totalsRowFunction="count" dataDxfId="131" totalsRowDxfId="53"/>
    <tableColumn id="56" name="Library15" totalsRowFunction="count" dataDxfId="130" totalsRowDxfId="52"/>
    <tableColumn id="57" name="Park Dist." totalsRowFunction="count" dataDxfId="129" totalsRowDxfId="51"/>
    <tableColumn id="58" name="Port Auth." totalsRowFunction="count" dataDxfId="128" totalsRowDxfId="50"/>
    <tableColumn id="5" name="Regional Planning Comm’n" totalsRowFunction="count" dataDxfId="127" totalsRowDxfId="49"/>
    <tableColumn id="59" name="Regional Water &amp; Sewer" totalsRowFunction="count" dataDxfId="126" totalsRowDxfId="48"/>
    <tableColumn id="60" name="Soil &amp; Water Conservation District" totalsRowFunction="count" dataDxfId="125" totalsRowDxfId="47"/>
    <tableColumn id="6" name="Solid Waste District" totalsRowFunction="count" dataDxfId="124" totalsRowDxfId="46"/>
    <tableColumn id="7" name="State Colg./ Univ." totalsRowFunction="count" dataDxfId="123" totalsRowDxfId="45"/>
    <tableColumn id="61" name="State Comm. College (3358)19" totalsRowFunction="count" dataDxfId="122" totalsRowDxfId="44"/>
    <tableColumn id="62" name="STEM/STEAM Schools39" totalsRowFunction="count" dataDxfId="121" totalsRowDxfId="43"/>
    <tableColumn id="63" name="Tech College (3357)" totalsRowFunction="count" dataDxfId="120" totalsRowDxfId="42"/>
    <tableColumn id="64" name="Township" totalsRowFunction="count" dataDxfId="119" totalsRowDxfId="41"/>
    <tableColumn id="65" name="Traditional Schools" totalsRowFunction="count" dataDxfId="118" totalsRowDxfId="40"/>
    <tableColumn id="8" name="Union Cemetery District" totalsRowFunction="count" dataDxfId="117" totalsRowDxfId="39"/>
    <tableColumn id="32" name="Village" totalsRowFunction="count" dataDxfId="116" totalsRowDxfId="38"/>
    <tableColumn id="36" name="Count" dataDxfId="115" totalsRowDxfId="37">
      <calculatedColumnFormula>SUBTOTAL(103,S9:AK9)</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B7:AL37" totalsRowCount="1" headerRowDxfId="114" dataDxfId="112" headerRowBorderDxfId="113" tableBorderDxfId="111">
  <autoFilter ref="B7:AL36"/>
  <tableColumns count="37">
    <tableColumn id="1" name="Sect. No. " totalsRowLabel="Total" dataDxfId="110" totalsRowDxfId="36"/>
    <tableColumn id="2" name="Requirement" dataDxfId="109" totalsRowDxfId="35"/>
    <tableColumn id="3" name="Ag. Soc26" totalsRowFunction="count" dataDxfId="108" totalsRowDxfId="34"/>
    <tableColumn id="4" name="Airport Authority" totalsRowFunction="count" dataDxfId="107" totalsRowDxfId="33"/>
    <tableColumn id="5" name="City" totalsRowFunction="count" dataDxfId="106" totalsRowDxfId="32"/>
    <tableColumn id="6" name="Comm. College (3354)" totalsRowFunction="count" dataDxfId="105" totalsRowDxfId="31"/>
    <tableColumn id="7" name="Community School" totalsRowFunction="count" dataDxfId="104" totalsRowDxfId="30"/>
    <tableColumn id="8" name="Conservancy District" totalsRowFunction="count" dataDxfId="103" totalsRowDxfId="29"/>
    <tableColumn id="9" name="COG" totalsRowFunction="count" dataDxfId="102" totalsRowDxfId="28"/>
    <tableColumn id="10" name="County" totalsRowFunction="count" dataDxfId="101" totalsRowDxfId="27"/>
    <tableColumn id="11" name="DC &amp; CIC" totalsRowFunction="count" dataDxfId="100" totalsRowDxfId="26"/>
    <tableColumn id="12" name="ESC" totalsRowFunction="count" dataDxfId="99" totalsRowDxfId="25"/>
    <tableColumn id="13" name="FCFC" totalsRowFunction="count" dataDxfId="98" totalsRowDxfId="24"/>
    <tableColumn id="14" name="Gen. Health Dist." totalsRowFunction="count" dataDxfId="97" totalsRowDxfId="23"/>
    <tableColumn id="15" name="Joint Amb. Dist." totalsRowFunction="count" dataDxfId="96" totalsRowDxfId="22"/>
    <tableColumn id="16" name="Joint Fire Dist." totalsRowFunction="count" dataDxfId="95" totalsRowDxfId="21"/>
    <tableColumn id="17" name="Jt. Juv. Detention Facility" totalsRowFunction="count" dataDxfId="94" totalsRowDxfId="20"/>
    <tableColumn id="18" name="Joint Mental Health District" totalsRowFunction="count" dataDxfId="93" totalsRowDxfId="19"/>
    <tableColumn id="19" name="Joint Police Dist" totalsRowFunction="count" dataDxfId="92" totalsRowDxfId="18"/>
    <tableColumn id="20" name="Joint Rec. Dist." totalsRowFunction="count" dataDxfId="91" totalsRowDxfId="17"/>
    <tableColumn id="21" name="Joint Township Cemetery or Union Cemetery" totalsRowFunction="count" dataDxfId="90" totalsRowDxfId="16"/>
    <tableColumn id="22" name="Library" totalsRowFunction="count" dataDxfId="89" totalsRowDxfId="15"/>
    <tableColumn id="23" name="Park Dist." totalsRowFunction="count" dataDxfId="88" totalsRowDxfId="14"/>
    <tableColumn id="24" name="Port Auth." totalsRowFunction="count" dataDxfId="87" totalsRowDxfId="13"/>
    <tableColumn id="25" name="Regional Planning Comm’n" totalsRowFunction="count" dataDxfId="86" totalsRowDxfId="12"/>
    <tableColumn id="26" name="Regional Water &amp; Sewer" totalsRowFunction="count" dataDxfId="85" totalsRowDxfId="11"/>
    <tableColumn id="27" name="Soil &amp; Water Conservation District" totalsRowFunction="count" dataDxfId="84" totalsRowDxfId="10"/>
    <tableColumn id="28" name="Solid Waste District" totalsRowFunction="count" dataDxfId="83" totalsRowDxfId="9"/>
    <tableColumn id="29" name="State Colg./ Univ." totalsRowFunction="count" dataDxfId="82" totalsRowDxfId="8"/>
    <tableColumn id="30" name="State Comm. College (3358)" totalsRowFunction="count" dataDxfId="81" totalsRowDxfId="7"/>
    <tableColumn id="31" name="STEM/STEAM Schools27" totalsRowFunction="count" dataDxfId="80" totalsRowDxfId="6"/>
    <tableColumn id="32" name="Tech College (3357)" totalsRowFunction="count" dataDxfId="79" totalsRowDxfId="5"/>
    <tableColumn id="33" name="Township" totalsRowFunction="count" dataDxfId="78" totalsRowDxfId="4"/>
    <tableColumn id="34" name="Traditional Schools" totalsRowFunction="count" dataDxfId="77" totalsRowDxfId="3"/>
    <tableColumn id="35" name="Union Cemetery District" totalsRowFunction="count" dataDxfId="76" totalsRowDxfId="2"/>
    <tableColumn id="36" name="Village" totalsRowFunction="count" dataDxfId="75" totalsRowDxfId="1"/>
    <tableColumn id="37" name="Count" dataDxfId="74" totalsRowDxfId="0">
      <calculatedColumnFormula>SUBTOTAL(103,D8:AK8)</calculatedColumnFormula>
    </tableColumn>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ohioauditor.gov/references/guidance.html"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L144"/>
  <sheetViews>
    <sheetView tabSelected="1" topLeftCell="B1" zoomScaleNormal="100" workbookViewId="0">
      <pane xSplit="2" ySplit="8" topLeftCell="U9" activePane="bottomRight" state="frozen"/>
      <selection activeCell="B1" sqref="B1"/>
      <selection pane="topRight" activeCell="D1" sqref="D1"/>
      <selection pane="bottomLeft" activeCell="B2" sqref="B2"/>
      <selection pane="bottomRight" activeCell="B2" sqref="B2"/>
    </sheetView>
  </sheetViews>
  <sheetFormatPr defaultRowHeight="14.4" x14ac:dyDescent="0.3"/>
  <cols>
    <col min="2" max="2" width="9.109375" customWidth="1"/>
    <col min="3" max="3" width="116.6640625" style="126" bestFit="1" customWidth="1"/>
    <col min="4" max="37" width="17.33203125" customWidth="1"/>
    <col min="38" max="38" width="8.88671875" customWidth="1"/>
  </cols>
  <sheetData>
    <row r="1" spans="2:38" ht="31.2" x14ac:dyDescent="0.6">
      <c r="B1" s="8" t="s">
        <v>476</v>
      </c>
    </row>
    <row r="2" spans="2:38" ht="15.6" x14ac:dyDescent="0.3">
      <c r="B2" s="163" t="s">
        <v>194</v>
      </c>
      <c r="C2" s="164" t="s">
        <v>195</v>
      </c>
    </row>
    <row r="3" spans="2:38" ht="15.6" x14ac:dyDescent="0.3">
      <c r="B3" s="165"/>
      <c r="C3" s="166" t="s">
        <v>204</v>
      </c>
    </row>
    <row r="4" spans="2:38" ht="15.6" x14ac:dyDescent="0.3">
      <c r="B4" s="165"/>
      <c r="C4" s="166" t="s">
        <v>205</v>
      </c>
    </row>
    <row r="5" spans="2:38" hidden="1" x14ac:dyDescent="0.3"/>
    <row r="6" spans="2:38" hidden="1" x14ac:dyDescent="0.3"/>
    <row r="8" spans="2:38" ht="61.2" customHeight="1" thickBot="1" x14ac:dyDescent="0.35">
      <c r="B8" s="169" t="s">
        <v>0</v>
      </c>
      <c r="C8" s="168" t="s">
        <v>1</v>
      </c>
      <c r="D8" s="167" t="s">
        <v>445</v>
      </c>
      <c r="E8" s="168" t="s">
        <v>7</v>
      </c>
      <c r="F8" s="168" t="s">
        <v>23</v>
      </c>
      <c r="G8" s="168" t="s">
        <v>174</v>
      </c>
      <c r="H8" s="168" t="s">
        <v>26</v>
      </c>
      <c r="I8" s="168" t="s">
        <v>148</v>
      </c>
      <c r="J8" s="168" t="s">
        <v>11</v>
      </c>
      <c r="K8" s="167" t="s">
        <v>446</v>
      </c>
      <c r="L8" s="168" t="s">
        <v>21</v>
      </c>
      <c r="M8" s="168" t="s">
        <v>10</v>
      </c>
      <c r="N8" s="168" t="s">
        <v>8</v>
      </c>
      <c r="O8" s="168" t="s">
        <v>13</v>
      </c>
      <c r="P8" s="168" t="s">
        <v>17</v>
      </c>
      <c r="Q8" s="168" t="s">
        <v>18</v>
      </c>
      <c r="R8" s="168" t="s">
        <v>3</v>
      </c>
      <c r="S8" s="168" t="s">
        <v>2</v>
      </c>
      <c r="T8" s="168" t="s">
        <v>19</v>
      </c>
      <c r="U8" s="168" t="s">
        <v>14</v>
      </c>
      <c r="V8" s="168" t="s">
        <v>6</v>
      </c>
      <c r="W8" s="168" t="s">
        <v>447</v>
      </c>
      <c r="X8" s="168" t="s">
        <v>15</v>
      </c>
      <c r="Y8" s="168" t="s">
        <v>20</v>
      </c>
      <c r="Z8" s="168" t="s">
        <v>4</v>
      </c>
      <c r="AA8" s="168" t="s">
        <v>12</v>
      </c>
      <c r="AB8" s="168" t="s">
        <v>9</v>
      </c>
      <c r="AC8" s="168" t="s">
        <v>5</v>
      </c>
      <c r="AD8" s="168" t="s">
        <v>16</v>
      </c>
      <c r="AE8" s="167" t="s">
        <v>448</v>
      </c>
      <c r="AF8" s="167" t="s">
        <v>449</v>
      </c>
      <c r="AG8" s="168" t="s">
        <v>173</v>
      </c>
      <c r="AH8" s="168" t="s">
        <v>22</v>
      </c>
      <c r="AI8" s="168" t="s">
        <v>25</v>
      </c>
      <c r="AJ8" s="168" t="s">
        <v>147</v>
      </c>
      <c r="AK8" s="168" t="s">
        <v>24</v>
      </c>
      <c r="AL8" s="2" t="s">
        <v>149</v>
      </c>
    </row>
    <row r="9" spans="2:38" ht="24" customHeight="1" thickBot="1" x14ac:dyDescent="0.35">
      <c r="B9" s="170"/>
      <c r="C9" s="171" t="s">
        <v>193</v>
      </c>
      <c r="D9" s="130"/>
      <c r="E9" s="131"/>
      <c r="F9" s="130"/>
      <c r="G9" s="132" t="s">
        <v>415</v>
      </c>
      <c r="H9" s="130"/>
      <c r="I9" s="133" t="s">
        <v>416</v>
      </c>
      <c r="J9" s="134"/>
      <c r="K9" s="130"/>
      <c r="L9" s="132" t="s">
        <v>417</v>
      </c>
      <c r="M9" s="131"/>
      <c r="N9" s="133" t="s">
        <v>418</v>
      </c>
      <c r="O9" s="132" t="s">
        <v>419</v>
      </c>
      <c r="P9" s="132" t="s">
        <v>415</v>
      </c>
      <c r="Q9" s="132" t="s">
        <v>415</v>
      </c>
      <c r="R9" s="131"/>
      <c r="S9" s="131"/>
      <c r="T9" s="132" t="s">
        <v>415</v>
      </c>
      <c r="U9" s="132" t="s">
        <v>415</v>
      </c>
      <c r="V9" s="132" t="s">
        <v>420</v>
      </c>
      <c r="W9" s="135"/>
      <c r="X9" s="132" t="s">
        <v>415</v>
      </c>
      <c r="Y9" s="132" t="s">
        <v>415</v>
      </c>
      <c r="Z9" s="131"/>
      <c r="AA9" s="132" t="s">
        <v>415</v>
      </c>
      <c r="AB9" s="133" t="s">
        <v>421</v>
      </c>
      <c r="AC9" s="133" t="s">
        <v>416</v>
      </c>
      <c r="AD9" s="136"/>
      <c r="AE9" s="132" t="s">
        <v>415</v>
      </c>
      <c r="AF9" s="130"/>
      <c r="AG9" s="132" t="s">
        <v>415</v>
      </c>
      <c r="AH9" s="130"/>
      <c r="AI9" s="130"/>
      <c r="AJ9" s="132" t="s">
        <v>422</v>
      </c>
      <c r="AK9" s="130"/>
      <c r="AL9" s="3"/>
    </row>
    <row r="10" spans="2:38" ht="24" customHeight="1" thickBot="1" x14ac:dyDescent="0.35">
      <c r="B10" s="170" t="s">
        <v>28</v>
      </c>
      <c r="C10" s="172" t="s">
        <v>29</v>
      </c>
      <c r="D10" s="131"/>
      <c r="E10" s="131"/>
      <c r="F10" s="129" t="s">
        <v>27</v>
      </c>
      <c r="G10" s="129" t="s">
        <v>27</v>
      </c>
      <c r="H10" s="130"/>
      <c r="I10" s="135" t="s">
        <v>27</v>
      </c>
      <c r="J10" s="131"/>
      <c r="K10" s="129" t="s">
        <v>27</v>
      </c>
      <c r="L10" s="131"/>
      <c r="M10" s="131"/>
      <c r="N10" s="131"/>
      <c r="O10" s="135"/>
      <c r="P10" s="129" t="s">
        <v>27</v>
      </c>
      <c r="Q10" s="129" t="s">
        <v>27</v>
      </c>
      <c r="R10" s="135" t="s">
        <v>27</v>
      </c>
      <c r="S10" s="135" t="s">
        <v>27</v>
      </c>
      <c r="T10" s="129" t="s">
        <v>27</v>
      </c>
      <c r="U10" s="129" t="s">
        <v>27</v>
      </c>
      <c r="V10" s="131"/>
      <c r="W10" s="132" t="s">
        <v>423</v>
      </c>
      <c r="X10" s="129" t="s">
        <v>27</v>
      </c>
      <c r="Y10" s="129" t="s">
        <v>27</v>
      </c>
      <c r="Z10" s="131"/>
      <c r="AA10" s="129" t="s">
        <v>27</v>
      </c>
      <c r="AB10" s="135" t="s">
        <v>27</v>
      </c>
      <c r="AC10" s="135" t="s">
        <v>27</v>
      </c>
      <c r="AD10" s="131"/>
      <c r="AE10" s="129" t="s">
        <v>27</v>
      </c>
      <c r="AF10" s="130"/>
      <c r="AG10" s="129" t="s">
        <v>27</v>
      </c>
      <c r="AH10" s="129" t="s">
        <v>27</v>
      </c>
      <c r="AI10" s="129" t="s">
        <v>27</v>
      </c>
      <c r="AJ10" s="135" t="s">
        <v>27</v>
      </c>
      <c r="AK10" s="129" t="s">
        <v>27</v>
      </c>
      <c r="AL10" s="3">
        <f t="shared" ref="AL10:AL41" si="0">SUBTOTAL(103,D10:AK10)</f>
        <v>22</v>
      </c>
    </row>
    <row r="11" spans="2:38" ht="32.25" customHeight="1" thickBot="1" x14ac:dyDescent="0.35">
      <c r="B11" s="170" t="s">
        <v>30</v>
      </c>
      <c r="C11" s="172" t="s">
        <v>326</v>
      </c>
      <c r="D11" s="131"/>
      <c r="E11" s="131"/>
      <c r="F11" s="129" t="s">
        <v>27</v>
      </c>
      <c r="G11" s="129" t="s">
        <v>27</v>
      </c>
      <c r="H11" s="130"/>
      <c r="I11" s="135" t="s">
        <v>27</v>
      </c>
      <c r="J11" s="131"/>
      <c r="K11" s="129" t="s">
        <v>27</v>
      </c>
      <c r="L11" s="131"/>
      <c r="M11" s="131"/>
      <c r="N11" s="131"/>
      <c r="O11" s="132" t="s">
        <v>424</v>
      </c>
      <c r="P11" s="129" t="s">
        <v>27</v>
      </c>
      <c r="Q11" s="129" t="s">
        <v>27</v>
      </c>
      <c r="R11" s="135" t="s">
        <v>27</v>
      </c>
      <c r="S11" s="135" t="s">
        <v>27</v>
      </c>
      <c r="T11" s="129" t="s">
        <v>27</v>
      </c>
      <c r="U11" s="129" t="s">
        <v>27</v>
      </c>
      <c r="V11" s="131"/>
      <c r="W11" s="132" t="s">
        <v>425</v>
      </c>
      <c r="X11" s="129" t="s">
        <v>27</v>
      </c>
      <c r="Y11" s="129" t="s">
        <v>27</v>
      </c>
      <c r="Z11" s="131"/>
      <c r="AA11" s="132" t="s">
        <v>426</v>
      </c>
      <c r="AB11" s="135" t="s">
        <v>27</v>
      </c>
      <c r="AC11" s="135" t="s">
        <v>27</v>
      </c>
      <c r="AD11" s="131"/>
      <c r="AE11" s="129" t="s">
        <v>27</v>
      </c>
      <c r="AF11" s="130"/>
      <c r="AG11" s="129" t="s">
        <v>27</v>
      </c>
      <c r="AH11" s="129" t="s">
        <v>27</v>
      </c>
      <c r="AI11" s="129" t="s">
        <v>27</v>
      </c>
      <c r="AJ11" s="135" t="s">
        <v>27</v>
      </c>
      <c r="AK11" s="129" t="s">
        <v>27</v>
      </c>
      <c r="AL11" s="3">
        <f t="shared" si="0"/>
        <v>23</v>
      </c>
    </row>
    <row r="12" spans="2:38" ht="24" customHeight="1" thickBot="1" x14ac:dyDescent="0.35">
      <c r="B12" s="170" t="s">
        <v>31</v>
      </c>
      <c r="C12" s="172" t="s">
        <v>32</v>
      </c>
      <c r="D12" s="131"/>
      <c r="E12" s="131"/>
      <c r="F12" s="129" t="s">
        <v>27</v>
      </c>
      <c r="G12" s="129" t="s">
        <v>27</v>
      </c>
      <c r="H12" s="130"/>
      <c r="I12" s="135" t="s">
        <v>27</v>
      </c>
      <c r="J12" s="131"/>
      <c r="K12" s="129" t="s">
        <v>27</v>
      </c>
      <c r="L12" s="131"/>
      <c r="M12" s="131"/>
      <c r="N12" s="131"/>
      <c r="O12" s="135"/>
      <c r="P12" s="129" t="s">
        <v>27</v>
      </c>
      <c r="Q12" s="129" t="s">
        <v>27</v>
      </c>
      <c r="R12" s="135" t="s">
        <v>27</v>
      </c>
      <c r="S12" s="135" t="s">
        <v>27</v>
      </c>
      <c r="T12" s="129" t="s">
        <v>27</v>
      </c>
      <c r="U12" s="129" t="s">
        <v>27</v>
      </c>
      <c r="V12" s="131"/>
      <c r="W12" s="131"/>
      <c r="X12" s="129" t="s">
        <v>27</v>
      </c>
      <c r="Y12" s="129" t="s">
        <v>27</v>
      </c>
      <c r="Z12" s="131"/>
      <c r="AA12" s="129" t="s">
        <v>27</v>
      </c>
      <c r="AB12" s="135" t="s">
        <v>27</v>
      </c>
      <c r="AC12" s="135" t="s">
        <v>27</v>
      </c>
      <c r="AD12" s="131"/>
      <c r="AE12" s="129" t="s">
        <v>27</v>
      </c>
      <c r="AF12" s="130"/>
      <c r="AG12" s="129" t="s">
        <v>27</v>
      </c>
      <c r="AH12" s="129" t="s">
        <v>27</v>
      </c>
      <c r="AI12" s="129" t="s">
        <v>27</v>
      </c>
      <c r="AJ12" s="135" t="s">
        <v>27</v>
      </c>
      <c r="AK12" s="129" t="s">
        <v>27</v>
      </c>
      <c r="AL12" s="3">
        <f t="shared" si="0"/>
        <v>21</v>
      </c>
    </row>
    <row r="13" spans="2:38" ht="24" customHeight="1" thickBot="1" x14ac:dyDescent="0.35">
      <c r="B13" s="170" t="s">
        <v>33</v>
      </c>
      <c r="C13" s="172" t="s">
        <v>327</v>
      </c>
      <c r="D13" s="131"/>
      <c r="E13" s="131"/>
      <c r="F13" s="129" t="s">
        <v>27</v>
      </c>
      <c r="G13" s="129" t="s">
        <v>27</v>
      </c>
      <c r="H13" s="130"/>
      <c r="I13" s="135"/>
      <c r="J13" s="131"/>
      <c r="K13" s="129" t="s">
        <v>27</v>
      </c>
      <c r="L13" s="131"/>
      <c r="M13" s="131"/>
      <c r="N13" s="131"/>
      <c r="O13" s="131"/>
      <c r="P13" s="129" t="s">
        <v>27</v>
      </c>
      <c r="Q13" s="129" t="s">
        <v>27</v>
      </c>
      <c r="R13" s="135" t="s">
        <v>27</v>
      </c>
      <c r="S13" s="135" t="s">
        <v>27</v>
      </c>
      <c r="T13" s="129" t="s">
        <v>27</v>
      </c>
      <c r="U13" s="129" t="s">
        <v>27</v>
      </c>
      <c r="V13" s="131"/>
      <c r="W13" s="131"/>
      <c r="X13" s="132" t="s">
        <v>427</v>
      </c>
      <c r="Y13" s="135" t="s">
        <v>27</v>
      </c>
      <c r="Z13" s="131"/>
      <c r="AA13" s="132" t="s">
        <v>428</v>
      </c>
      <c r="AB13" s="132" t="s">
        <v>429</v>
      </c>
      <c r="AC13" s="132" t="s">
        <v>430</v>
      </c>
      <c r="AD13" s="131"/>
      <c r="AE13" s="129" t="s">
        <v>27</v>
      </c>
      <c r="AF13" s="130"/>
      <c r="AG13" s="129" t="s">
        <v>27</v>
      </c>
      <c r="AH13" s="129" t="s">
        <v>27</v>
      </c>
      <c r="AI13" s="129" t="s">
        <v>27</v>
      </c>
      <c r="AJ13" s="135" t="s">
        <v>27</v>
      </c>
      <c r="AK13" s="129" t="s">
        <v>27</v>
      </c>
      <c r="AL13" s="3">
        <f t="shared" si="0"/>
        <v>20</v>
      </c>
    </row>
    <row r="14" spans="2:38" ht="24" customHeight="1" thickBot="1" x14ac:dyDescent="0.35">
      <c r="B14" s="170" t="s">
        <v>34</v>
      </c>
      <c r="C14" s="172" t="s">
        <v>35</v>
      </c>
      <c r="D14" s="131"/>
      <c r="E14" s="131"/>
      <c r="F14" s="129" t="s">
        <v>27</v>
      </c>
      <c r="G14" s="129" t="s">
        <v>27</v>
      </c>
      <c r="H14" s="130"/>
      <c r="I14" s="135" t="s">
        <v>27</v>
      </c>
      <c r="J14" s="131"/>
      <c r="K14" s="129" t="s">
        <v>27</v>
      </c>
      <c r="L14" s="131"/>
      <c r="M14" s="131"/>
      <c r="N14" s="131"/>
      <c r="O14" s="131"/>
      <c r="P14" s="129" t="s">
        <v>27</v>
      </c>
      <c r="Q14" s="129" t="s">
        <v>27</v>
      </c>
      <c r="R14" s="135" t="s">
        <v>27</v>
      </c>
      <c r="S14" s="135" t="s">
        <v>27</v>
      </c>
      <c r="T14" s="129" t="s">
        <v>27</v>
      </c>
      <c r="U14" s="129" t="s">
        <v>27</v>
      </c>
      <c r="V14" s="131"/>
      <c r="W14" s="131"/>
      <c r="X14" s="129" t="s">
        <v>27</v>
      </c>
      <c r="Y14" s="129" t="s">
        <v>27</v>
      </c>
      <c r="Z14" s="131"/>
      <c r="AA14" s="129" t="s">
        <v>27</v>
      </c>
      <c r="AB14" s="135" t="s">
        <v>27</v>
      </c>
      <c r="AC14" s="135" t="s">
        <v>27</v>
      </c>
      <c r="AD14" s="131"/>
      <c r="AE14" s="129" t="s">
        <v>27</v>
      </c>
      <c r="AF14" s="130"/>
      <c r="AG14" s="129" t="s">
        <v>27</v>
      </c>
      <c r="AH14" s="129" t="s">
        <v>27</v>
      </c>
      <c r="AI14" s="129" t="s">
        <v>27</v>
      </c>
      <c r="AJ14" s="135" t="s">
        <v>27</v>
      </c>
      <c r="AK14" s="129" t="s">
        <v>27</v>
      </c>
      <c r="AL14" s="3">
        <f t="shared" si="0"/>
        <v>21</v>
      </c>
    </row>
    <row r="15" spans="2:38" ht="24" customHeight="1" thickBot="1" x14ac:dyDescent="0.35">
      <c r="B15" s="170" t="s">
        <v>36</v>
      </c>
      <c r="C15" s="172" t="s">
        <v>37</v>
      </c>
      <c r="D15" s="131"/>
      <c r="E15" s="131"/>
      <c r="F15" s="129" t="s">
        <v>27</v>
      </c>
      <c r="G15" s="129" t="s">
        <v>27</v>
      </c>
      <c r="H15" s="130"/>
      <c r="I15" s="135" t="s">
        <v>27</v>
      </c>
      <c r="J15" s="131"/>
      <c r="K15" s="129" t="s">
        <v>27</v>
      </c>
      <c r="L15" s="131"/>
      <c r="M15" s="131"/>
      <c r="N15" s="131"/>
      <c r="O15" s="131"/>
      <c r="P15" s="129" t="s">
        <v>27</v>
      </c>
      <c r="Q15" s="129" t="s">
        <v>27</v>
      </c>
      <c r="R15" s="135" t="s">
        <v>27</v>
      </c>
      <c r="S15" s="135" t="s">
        <v>27</v>
      </c>
      <c r="T15" s="129" t="s">
        <v>27</v>
      </c>
      <c r="U15" s="129" t="s">
        <v>27</v>
      </c>
      <c r="V15" s="131"/>
      <c r="W15" s="131"/>
      <c r="X15" s="129" t="s">
        <v>27</v>
      </c>
      <c r="Y15" s="129" t="s">
        <v>27</v>
      </c>
      <c r="Z15" s="131"/>
      <c r="AA15" s="129" t="s">
        <v>27</v>
      </c>
      <c r="AB15" s="135" t="s">
        <v>27</v>
      </c>
      <c r="AC15" s="135" t="s">
        <v>27</v>
      </c>
      <c r="AD15" s="131"/>
      <c r="AE15" s="129" t="s">
        <v>27</v>
      </c>
      <c r="AF15" s="130"/>
      <c r="AG15" s="129" t="s">
        <v>27</v>
      </c>
      <c r="AH15" s="129" t="s">
        <v>27</v>
      </c>
      <c r="AI15" s="129" t="s">
        <v>27</v>
      </c>
      <c r="AJ15" s="135" t="s">
        <v>27</v>
      </c>
      <c r="AK15" s="129" t="s">
        <v>27</v>
      </c>
      <c r="AL15" s="3">
        <f t="shared" si="0"/>
        <v>21</v>
      </c>
    </row>
    <row r="16" spans="2:38" ht="24" customHeight="1" thickBot="1" x14ac:dyDescent="0.35">
      <c r="B16" s="170" t="s">
        <v>38</v>
      </c>
      <c r="C16" s="173" t="s">
        <v>450</v>
      </c>
      <c r="D16" s="131"/>
      <c r="E16" s="131"/>
      <c r="F16" s="129" t="s">
        <v>27</v>
      </c>
      <c r="G16" s="129" t="s">
        <v>27</v>
      </c>
      <c r="H16" s="130"/>
      <c r="I16" s="135" t="s">
        <v>27</v>
      </c>
      <c r="J16" s="131"/>
      <c r="K16" s="129" t="s">
        <v>27</v>
      </c>
      <c r="L16" s="131"/>
      <c r="M16" s="131"/>
      <c r="N16" s="131"/>
      <c r="O16" s="131"/>
      <c r="P16" s="129" t="s">
        <v>27</v>
      </c>
      <c r="Q16" s="129" t="s">
        <v>27</v>
      </c>
      <c r="R16" s="135" t="s">
        <v>27</v>
      </c>
      <c r="S16" s="135" t="s">
        <v>27</v>
      </c>
      <c r="T16" s="129" t="s">
        <v>27</v>
      </c>
      <c r="U16" s="129" t="s">
        <v>27</v>
      </c>
      <c r="V16" s="131"/>
      <c r="W16" s="131"/>
      <c r="X16" s="129" t="s">
        <v>27</v>
      </c>
      <c r="Y16" s="129" t="s">
        <v>27</v>
      </c>
      <c r="Z16" s="131"/>
      <c r="AA16" s="129" t="s">
        <v>27</v>
      </c>
      <c r="AB16" s="135" t="s">
        <v>27</v>
      </c>
      <c r="AC16" s="135" t="s">
        <v>27</v>
      </c>
      <c r="AD16" s="131"/>
      <c r="AE16" s="129" t="s">
        <v>27</v>
      </c>
      <c r="AF16" s="130"/>
      <c r="AG16" s="129" t="s">
        <v>27</v>
      </c>
      <c r="AH16" s="129" t="s">
        <v>27</v>
      </c>
      <c r="AI16" s="129" t="s">
        <v>27</v>
      </c>
      <c r="AJ16" s="135" t="s">
        <v>27</v>
      </c>
      <c r="AK16" s="129" t="s">
        <v>27</v>
      </c>
      <c r="AL16" s="3">
        <f t="shared" si="0"/>
        <v>21</v>
      </c>
    </row>
    <row r="17" spans="2:38" ht="24" customHeight="1" thickBot="1" x14ac:dyDescent="0.35">
      <c r="B17" s="170" t="s">
        <v>39</v>
      </c>
      <c r="C17" s="172" t="s">
        <v>40</v>
      </c>
      <c r="D17" s="131"/>
      <c r="E17" s="131"/>
      <c r="F17" s="129" t="s">
        <v>27</v>
      </c>
      <c r="G17" s="129" t="s">
        <v>27</v>
      </c>
      <c r="H17" s="130"/>
      <c r="I17" s="135" t="s">
        <v>27</v>
      </c>
      <c r="J17" s="131"/>
      <c r="K17" s="129" t="s">
        <v>27</v>
      </c>
      <c r="L17" s="131"/>
      <c r="M17" s="131"/>
      <c r="N17" s="131"/>
      <c r="O17" s="131"/>
      <c r="P17" s="129" t="s">
        <v>27</v>
      </c>
      <c r="Q17" s="129" t="s">
        <v>27</v>
      </c>
      <c r="R17" s="135" t="s">
        <v>27</v>
      </c>
      <c r="S17" s="135" t="s">
        <v>27</v>
      </c>
      <c r="T17" s="129" t="s">
        <v>27</v>
      </c>
      <c r="U17" s="129" t="s">
        <v>27</v>
      </c>
      <c r="V17" s="131"/>
      <c r="W17" s="131"/>
      <c r="X17" s="129" t="s">
        <v>27</v>
      </c>
      <c r="Y17" s="129" t="s">
        <v>27</v>
      </c>
      <c r="Z17" s="131"/>
      <c r="AA17" s="129" t="s">
        <v>27</v>
      </c>
      <c r="AB17" s="135" t="s">
        <v>27</v>
      </c>
      <c r="AC17" s="135" t="s">
        <v>27</v>
      </c>
      <c r="AD17" s="131"/>
      <c r="AE17" s="129" t="s">
        <v>27</v>
      </c>
      <c r="AF17" s="130"/>
      <c r="AG17" s="129" t="s">
        <v>27</v>
      </c>
      <c r="AH17" s="129" t="s">
        <v>27</v>
      </c>
      <c r="AI17" s="129" t="s">
        <v>27</v>
      </c>
      <c r="AJ17" s="135" t="s">
        <v>27</v>
      </c>
      <c r="AK17" s="129" t="s">
        <v>27</v>
      </c>
      <c r="AL17" s="3">
        <f t="shared" si="0"/>
        <v>21</v>
      </c>
    </row>
    <row r="18" spans="2:38" ht="24" customHeight="1" thickBot="1" x14ac:dyDescent="0.35">
      <c r="B18" s="170" t="s">
        <v>41</v>
      </c>
      <c r="C18" s="172" t="s">
        <v>42</v>
      </c>
      <c r="D18" s="131"/>
      <c r="E18" s="131"/>
      <c r="F18" s="129"/>
      <c r="G18" s="129"/>
      <c r="H18" s="130"/>
      <c r="I18" s="135"/>
      <c r="J18" s="131"/>
      <c r="K18" s="129" t="s">
        <v>27</v>
      </c>
      <c r="L18" s="131"/>
      <c r="M18" s="131"/>
      <c r="N18" s="131"/>
      <c r="O18" s="131"/>
      <c r="P18" s="129"/>
      <c r="Q18" s="129"/>
      <c r="R18" s="135"/>
      <c r="S18" s="135"/>
      <c r="T18" s="129"/>
      <c r="U18" s="129"/>
      <c r="V18" s="131"/>
      <c r="W18" s="131"/>
      <c r="X18" s="129"/>
      <c r="Y18" s="129"/>
      <c r="Z18" s="131"/>
      <c r="AA18" s="129"/>
      <c r="AB18" s="135"/>
      <c r="AC18" s="135"/>
      <c r="AD18" s="131"/>
      <c r="AE18" s="129"/>
      <c r="AF18" s="130"/>
      <c r="AG18" s="129"/>
      <c r="AH18" s="129"/>
      <c r="AI18" s="129"/>
      <c r="AJ18" s="135"/>
      <c r="AK18" s="129"/>
      <c r="AL18" s="3">
        <f t="shared" si="0"/>
        <v>1</v>
      </c>
    </row>
    <row r="19" spans="2:38" ht="24" customHeight="1" thickBot="1" x14ac:dyDescent="0.35">
      <c r="B19" s="170" t="s">
        <v>43</v>
      </c>
      <c r="C19" s="172" t="s">
        <v>44</v>
      </c>
      <c r="D19" s="131"/>
      <c r="E19" s="131"/>
      <c r="F19" s="129"/>
      <c r="G19" s="129"/>
      <c r="H19" s="129"/>
      <c r="I19" s="135"/>
      <c r="J19" s="131"/>
      <c r="K19" s="129"/>
      <c r="L19" s="131"/>
      <c r="M19" s="131"/>
      <c r="N19" s="131"/>
      <c r="O19" s="131"/>
      <c r="P19" s="129"/>
      <c r="Q19" s="129"/>
      <c r="R19" s="135"/>
      <c r="S19" s="135"/>
      <c r="T19" s="129"/>
      <c r="U19" s="129"/>
      <c r="V19" s="131"/>
      <c r="W19" s="131"/>
      <c r="X19" s="129"/>
      <c r="Y19" s="129"/>
      <c r="Z19" s="131"/>
      <c r="AA19" s="129"/>
      <c r="AB19" s="135"/>
      <c r="AC19" s="135"/>
      <c r="AD19" s="131"/>
      <c r="AE19" s="129"/>
      <c r="AF19" s="129"/>
      <c r="AG19" s="129"/>
      <c r="AH19" s="129"/>
      <c r="AI19" s="129" t="s">
        <v>27</v>
      </c>
      <c r="AJ19" s="135"/>
      <c r="AK19" s="129"/>
      <c r="AL19" s="3">
        <f t="shared" si="0"/>
        <v>1</v>
      </c>
    </row>
    <row r="20" spans="2:38" ht="31.95" customHeight="1" thickBot="1" x14ac:dyDescent="0.35">
      <c r="B20" s="170" t="s">
        <v>45</v>
      </c>
      <c r="C20" s="172" t="s">
        <v>46</v>
      </c>
      <c r="D20" s="131"/>
      <c r="E20" s="131"/>
      <c r="F20" s="129"/>
      <c r="G20" s="129"/>
      <c r="H20" s="129" t="s">
        <v>27</v>
      </c>
      <c r="I20" s="135"/>
      <c r="J20" s="131"/>
      <c r="K20" s="129"/>
      <c r="L20" s="131"/>
      <c r="M20" s="131"/>
      <c r="N20" s="131"/>
      <c r="O20" s="131"/>
      <c r="P20" s="129"/>
      <c r="Q20" s="129"/>
      <c r="R20" s="135"/>
      <c r="S20" s="135"/>
      <c r="T20" s="129"/>
      <c r="U20" s="129"/>
      <c r="V20" s="131"/>
      <c r="W20" s="131"/>
      <c r="X20" s="129"/>
      <c r="Y20" s="129"/>
      <c r="Z20" s="131"/>
      <c r="AA20" s="129"/>
      <c r="AB20" s="135"/>
      <c r="AC20" s="135"/>
      <c r="AD20" s="131"/>
      <c r="AE20" s="129"/>
      <c r="AF20" s="129" t="s">
        <v>27</v>
      </c>
      <c r="AG20" s="129"/>
      <c r="AH20" s="129"/>
      <c r="AI20" s="129" t="s">
        <v>27</v>
      </c>
      <c r="AJ20" s="135"/>
      <c r="AK20" s="129"/>
      <c r="AL20" s="3">
        <f t="shared" si="0"/>
        <v>3</v>
      </c>
    </row>
    <row r="21" spans="2:38" ht="24" customHeight="1" thickBot="1" x14ac:dyDescent="0.35">
      <c r="B21" s="170" t="s">
        <v>47</v>
      </c>
      <c r="C21" s="172" t="s">
        <v>48</v>
      </c>
      <c r="D21" s="131"/>
      <c r="E21" s="131"/>
      <c r="F21" s="129"/>
      <c r="G21" s="129"/>
      <c r="H21" s="129" t="s">
        <v>27</v>
      </c>
      <c r="I21" s="135"/>
      <c r="J21" s="131"/>
      <c r="K21" s="129"/>
      <c r="L21" s="131"/>
      <c r="M21" s="131"/>
      <c r="N21" s="131"/>
      <c r="O21" s="131"/>
      <c r="P21" s="129"/>
      <c r="Q21" s="129"/>
      <c r="R21" s="135"/>
      <c r="S21" s="135"/>
      <c r="T21" s="129"/>
      <c r="U21" s="129"/>
      <c r="V21" s="131"/>
      <c r="W21" s="131"/>
      <c r="X21" s="129"/>
      <c r="Y21" s="129"/>
      <c r="Z21" s="131"/>
      <c r="AA21" s="129"/>
      <c r="AB21" s="135"/>
      <c r="AC21" s="135"/>
      <c r="AD21" s="131"/>
      <c r="AE21" s="129"/>
      <c r="AF21" s="129"/>
      <c r="AG21" s="129"/>
      <c r="AH21" s="129"/>
      <c r="AI21" s="129"/>
      <c r="AJ21" s="135"/>
      <c r="AK21" s="129"/>
      <c r="AL21" s="3">
        <f t="shared" si="0"/>
        <v>1</v>
      </c>
    </row>
    <row r="22" spans="2:38" ht="24" customHeight="1" thickBot="1" x14ac:dyDescent="0.35">
      <c r="B22" s="170"/>
      <c r="C22" s="174" t="s">
        <v>451</v>
      </c>
      <c r="D22" s="137"/>
      <c r="E22" s="138"/>
      <c r="F22" s="139"/>
      <c r="G22" s="137"/>
      <c r="H22" s="139"/>
      <c r="I22" s="137"/>
      <c r="J22" s="137"/>
      <c r="K22" s="139"/>
      <c r="L22" s="137"/>
      <c r="M22" s="137"/>
      <c r="N22" s="137"/>
      <c r="O22" s="137"/>
      <c r="P22" s="137"/>
      <c r="Q22" s="137"/>
      <c r="R22" s="137"/>
      <c r="S22" s="137"/>
      <c r="T22" s="137"/>
      <c r="U22" s="137"/>
      <c r="V22" s="137"/>
      <c r="W22" s="137"/>
      <c r="X22" s="137"/>
      <c r="Y22" s="137"/>
      <c r="Z22" s="137"/>
      <c r="AA22" s="137"/>
      <c r="AB22" s="137"/>
      <c r="AC22" s="137"/>
      <c r="AD22" s="137"/>
      <c r="AE22" s="137"/>
      <c r="AF22" s="139"/>
      <c r="AG22" s="137"/>
      <c r="AH22" s="139"/>
      <c r="AI22" s="139"/>
      <c r="AJ22" s="137"/>
      <c r="AK22" s="139"/>
      <c r="AL22" s="3">
        <f t="shared" si="0"/>
        <v>0</v>
      </c>
    </row>
    <row r="23" spans="2:38" s="5" customFormat="1" ht="24" customHeight="1" thickBot="1" x14ac:dyDescent="0.35">
      <c r="B23" s="175" t="s">
        <v>49</v>
      </c>
      <c r="C23" s="176" t="s">
        <v>159</v>
      </c>
      <c r="D23" s="140"/>
      <c r="E23" s="141"/>
      <c r="F23" s="142"/>
      <c r="G23" s="143" t="s">
        <v>27</v>
      </c>
      <c r="H23" s="142"/>
      <c r="I23" s="143" t="s">
        <v>27</v>
      </c>
      <c r="J23" s="140"/>
      <c r="K23" s="142"/>
      <c r="L23" s="140"/>
      <c r="M23" s="140"/>
      <c r="N23" s="140"/>
      <c r="O23" s="140"/>
      <c r="P23" s="143" t="s">
        <v>27</v>
      </c>
      <c r="Q23" s="143" t="s">
        <v>27</v>
      </c>
      <c r="R23" s="140"/>
      <c r="S23" s="140"/>
      <c r="T23" s="143" t="s">
        <v>27</v>
      </c>
      <c r="U23" s="143" t="s">
        <v>27</v>
      </c>
      <c r="V23" s="140"/>
      <c r="W23" s="140"/>
      <c r="X23" s="143" t="s">
        <v>27</v>
      </c>
      <c r="Y23" s="140"/>
      <c r="Z23" s="140"/>
      <c r="AA23" s="143" t="s">
        <v>27</v>
      </c>
      <c r="AB23" s="140"/>
      <c r="AC23" s="143" t="s">
        <v>27</v>
      </c>
      <c r="AD23" s="143" t="s">
        <v>27</v>
      </c>
      <c r="AE23" s="143" t="s">
        <v>27</v>
      </c>
      <c r="AF23" s="142"/>
      <c r="AG23" s="143" t="s">
        <v>27</v>
      </c>
      <c r="AH23" s="142"/>
      <c r="AI23" s="142"/>
      <c r="AJ23" s="140"/>
      <c r="AK23" s="142"/>
      <c r="AL23" s="3">
        <f t="shared" si="0"/>
        <v>12</v>
      </c>
    </row>
    <row r="24" spans="2:38" s="5" customFormat="1" ht="24" customHeight="1" thickBot="1" x14ac:dyDescent="0.35">
      <c r="B24" s="175" t="s">
        <v>49</v>
      </c>
      <c r="C24" s="176" t="s">
        <v>160</v>
      </c>
      <c r="D24" s="140"/>
      <c r="E24" s="141"/>
      <c r="F24" s="142"/>
      <c r="G24" s="143" t="s">
        <v>27</v>
      </c>
      <c r="H24" s="142"/>
      <c r="I24" s="143" t="s">
        <v>27</v>
      </c>
      <c r="J24" s="140"/>
      <c r="K24" s="142"/>
      <c r="L24" s="140"/>
      <c r="M24" s="140"/>
      <c r="N24" s="140"/>
      <c r="O24" s="140"/>
      <c r="P24" s="143" t="s">
        <v>27</v>
      </c>
      <c r="Q24" s="143" t="s">
        <v>27</v>
      </c>
      <c r="R24" s="140"/>
      <c r="S24" s="140"/>
      <c r="T24" s="143" t="s">
        <v>27</v>
      </c>
      <c r="U24" s="143" t="s">
        <v>27</v>
      </c>
      <c r="V24" s="140"/>
      <c r="W24" s="140"/>
      <c r="X24" s="143" t="s">
        <v>27</v>
      </c>
      <c r="Y24" s="140"/>
      <c r="Z24" s="140"/>
      <c r="AA24" s="143" t="s">
        <v>27</v>
      </c>
      <c r="AB24" s="140"/>
      <c r="AC24" s="143" t="s">
        <v>27</v>
      </c>
      <c r="AD24" s="144" t="s">
        <v>431</v>
      </c>
      <c r="AE24" s="143" t="s">
        <v>27</v>
      </c>
      <c r="AF24" s="142"/>
      <c r="AG24" s="143" t="s">
        <v>27</v>
      </c>
      <c r="AH24" s="142"/>
      <c r="AI24" s="142"/>
      <c r="AJ24" s="140"/>
      <c r="AK24" s="142"/>
      <c r="AL24" s="3">
        <f t="shared" si="0"/>
        <v>12</v>
      </c>
    </row>
    <row r="25" spans="2:38" s="5" customFormat="1" ht="24" customHeight="1" thickBot="1" x14ac:dyDescent="0.35">
      <c r="B25" s="175" t="s">
        <v>49</v>
      </c>
      <c r="C25" s="176" t="s">
        <v>161</v>
      </c>
      <c r="D25" s="140"/>
      <c r="E25" s="141"/>
      <c r="F25" s="142"/>
      <c r="G25" s="143" t="s">
        <v>27</v>
      </c>
      <c r="H25" s="142"/>
      <c r="I25" s="144" t="s">
        <v>432</v>
      </c>
      <c r="J25" s="140"/>
      <c r="K25" s="142"/>
      <c r="L25" s="140"/>
      <c r="M25" s="140"/>
      <c r="N25" s="140"/>
      <c r="O25" s="140"/>
      <c r="P25" s="143" t="s">
        <v>27</v>
      </c>
      <c r="Q25" s="143" t="s">
        <v>27</v>
      </c>
      <c r="R25" s="140"/>
      <c r="S25" s="143" t="s">
        <v>27</v>
      </c>
      <c r="T25" s="143" t="s">
        <v>27</v>
      </c>
      <c r="U25" s="143" t="s">
        <v>27</v>
      </c>
      <c r="V25" s="140"/>
      <c r="W25" s="140"/>
      <c r="X25" s="144" t="s">
        <v>433</v>
      </c>
      <c r="Y25" s="143" t="s">
        <v>27</v>
      </c>
      <c r="Z25" s="140"/>
      <c r="AA25" s="144" t="s">
        <v>433</v>
      </c>
      <c r="AB25" s="140"/>
      <c r="AC25" s="144" t="s">
        <v>432</v>
      </c>
      <c r="AD25" s="140"/>
      <c r="AE25" s="143" t="s">
        <v>27</v>
      </c>
      <c r="AF25" s="142"/>
      <c r="AG25" s="143" t="s">
        <v>27</v>
      </c>
      <c r="AH25" s="142"/>
      <c r="AI25" s="142"/>
      <c r="AJ25" s="143" t="s">
        <v>27</v>
      </c>
      <c r="AK25" s="142"/>
      <c r="AL25" s="3">
        <f t="shared" si="0"/>
        <v>14</v>
      </c>
    </row>
    <row r="26" spans="2:38" s="5" customFormat="1" ht="24" customHeight="1" thickBot="1" x14ac:dyDescent="0.35">
      <c r="B26" s="175" t="s">
        <v>49</v>
      </c>
      <c r="C26" s="176" t="s">
        <v>162</v>
      </c>
      <c r="D26" s="140"/>
      <c r="E26" s="141"/>
      <c r="F26" s="142"/>
      <c r="G26" s="143" t="s">
        <v>27</v>
      </c>
      <c r="H26" s="142"/>
      <c r="I26" s="140"/>
      <c r="J26" s="140"/>
      <c r="K26" s="142"/>
      <c r="L26" s="140"/>
      <c r="M26" s="140"/>
      <c r="N26" s="140"/>
      <c r="O26" s="140"/>
      <c r="P26" s="143" t="s">
        <v>27</v>
      </c>
      <c r="Q26" s="143" t="s">
        <v>27</v>
      </c>
      <c r="R26" s="140"/>
      <c r="S26" s="143" t="s">
        <v>27</v>
      </c>
      <c r="T26" s="143" t="s">
        <v>27</v>
      </c>
      <c r="U26" s="143" t="s">
        <v>27</v>
      </c>
      <c r="V26" s="140"/>
      <c r="W26" s="140"/>
      <c r="X26" s="140"/>
      <c r="Y26" s="143" t="s">
        <v>27</v>
      </c>
      <c r="Z26" s="140"/>
      <c r="AA26" s="140"/>
      <c r="AB26" s="140"/>
      <c r="AC26" s="140"/>
      <c r="AD26" s="140"/>
      <c r="AE26" s="143" t="s">
        <v>27</v>
      </c>
      <c r="AF26" s="142"/>
      <c r="AG26" s="143" t="s">
        <v>27</v>
      </c>
      <c r="AH26" s="142"/>
      <c r="AI26" s="142"/>
      <c r="AJ26" s="143" t="s">
        <v>27</v>
      </c>
      <c r="AK26" s="142"/>
      <c r="AL26" s="3">
        <f t="shared" si="0"/>
        <v>10</v>
      </c>
    </row>
    <row r="27" spans="2:38" s="5" customFormat="1" ht="24" customHeight="1" thickBot="1" x14ac:dyDescent="0.35">
      <c r="B27" s="175" t="s">
        <v>49</v>
      </c>
      <c r="C27" s="176" t="s">
        <v>163</v>
      </c>
      <c r="D27" s="140"/>
      <c r="E27" s="141"/>
      <c r="F27" s="142"/>
      <c r="G27" s="143" t="s">
        <v>27</v>
      </c>
      <c r="H27" s="142"/>
      <c r="I27" s="140"/>
      <c r="J27" s="140"/>
      <c r="K27" s="142"/>
      <c r="L27" s="140"/>
      <c r="M27" s="140"/>
      <c r="N27" s="140"/>
      <c r="O27" s="140"/>
      <c r="P27" s="143" t="s">
        <v>27</v>
      </c>
      <c r="Q27" s="143" t="s">
        <v>27</v>
      </c>
      <c r="R27" s="140"/>
      <c r="S27" s="143" t="s">
        <v>27</v>
      </c>
      <c r="T27" s="143" t="s">
        <v>27</v>
      </c>
      <c r="U27" s="143" t="s">
        <v>27</v>
      </c>
      <c r="V27" s="140"/>
      <c r="W27" s="140"/>
      <c r="X27" s="140"/>
      <c r="Y27" s="140"/>
      <c r="Z27" s="140"/>
      <c r="AA27" s="140"/>
      <c r="AB27" s="140"/>
      <c r="AC27" s="144" t="s">
        <v>434</v>
      </c>
      <c r="AD27" s="140"/>
      <c r="AE27" s="143" t="s">
        <v>27</v>
      </c>
      <c r="AF27" s="142"/>
      <c r="AG27" s="143" t="s">
        <v>27</v>
      </c>
      <c r="AH27" s="142"/>
      <c r="AI27" s="142"/>
      <c r="AJ27" s="143" t="s">
        <v>27</v>
      </c>
      <c r="AK27" s="142"/>
      <c r="AL27" s="3">
        <f t="shared" si="0"/>
        <v>10</v>
      </c>
    </row>
    <row r="28" spans="2:38" s="5" customFormat="1" ht="24" customHeight="1" thickBot="1" x14ac:dyDescent="0.35">
      <c r="B28" s="175" t="s">
        <v>49</v>
      </c>
      <c r="C28" s="176" t="s">
        <v>164</v>
      </c>
      <c r="D28" s="140"/>
      <c r="E28" s="141"/>
      <c r="F28" s="142"/>
      <c r="G28" s="143" t="s">
        <v>27</v>
      </c>
      <c r="H28" s="142"/>
      <c r="I28" s="140"/>
      <c r="J28" s="140"/>
      <c r="K28" s="142"/>
      <c r="L28" s="140"/>
      <c r="M28" s="140"/>
      <c r="N28" s="140"/>
      <c r="O28" s="140"/>
      <c r="P28" s="143" t="s">
        <v>27</v>
      </c>
      <c r="Q28" s="143" t="s">
        <v>27</v>
      </c>
      <c r="R28" s="140"/>
      <c r="S28" s="143" t="s">
        <v>27</v>
      </c>
      <c r="T28" s="143" t="s">
        <v>27</v>
      </c>
      <c r="U28" s="143" t="s">
        <v>27</v>
      </c>
      <c r="V28" s="140"/>
      <c r="W28" s="140"/>
      <c r="X28" s="140"/>
      <c r="Y28" s="143" t="s">
        <v>27</v>
      </c>
      <c r="Z28" s="140"/>
      <c r="AA28" s="140"/>
      <c r="AB28" s="140"/>
      <c r="AC28" s="140"/>
      <c r="AD28" s="140"/>
      <c r="AE28" s="143" t="s">
        <v>27</v>
      </c>
      <c r="AF28" s="142"/>
      <c r="AG28" s="143" t="s">
        <v>27</v>
      </c>
      <c r="AH28" s="142"/>
      <c r="AI28" s="142"/>
      <c r="AJ28" s="143" t="s">
        <v>27</v>
      </c>
      <c r="AK28" s="142"/>
      <c r="AL28" s="3">
        <f t="shared" si="0"/>
        <v>10</v>
      </c>
    </row>
    <row r="29" spans="2:38" s="5" customFormat="1" ht="24" customHeight="1" thickBot="1" x14ac:dyDescent="0.35">
      <c r="B29" s="175" t="s">
        <v>49</v>
      </c>
      <c r="C29" s="177" t="s">
        <v>452</v>
      </c>
      <c r="D29" s="140"/>
      <c r="E29" s="141"/>
      <c r="F29" s="142"/>
      <c r="G29" s="140"/>
      <c r="H29" s="142"/>
      <c r="I29" s="140"/>
      <c r="J29" s="140"/>
      <c r="K29" s="142"/>
      <c r="L29" s="140"/>
      <c r="M29" s="140"/>
      <c r="N29" s="140"/>
      <c r="O29" s="140"/>
      <c r="P29" s="143"/>
      <c r="Q29" s="140"/>
      <c r="R29" s="140"/>
      <c r="S29" s="140"/>
      <c r="T29" s="140"/>
      <c r="U29" s="140"/>
      <c r="V29" s="140"/>
      <c r="W29" s="140"/>
      <c r="X29" s="140"/>
      <c r="Y29" s="140"/>
      <c r="Z29" s="140"/>
      <c r="AA29" s="140"/>
      <c r="AB29" s="140"/>
      <c r="AC29" s="140"/>
      <c r="AD29" s="140"/>
      <c r="AE29" s="140"/>
      <c r="AF29" s="142"/>
      <c r="AG29" s="140"/>
      <c r="AH29" s="142"/>
      <c r="AI29" s="142"/>
      <c r="AJ29" s="140"/>
      <c r="AK29" s="142"/>
      <c r="AL29" s="3">
        <f t="shared" si="0"/>
        <v>0</v>
      </c>
    </row>
    <row r="30" spans="2:38" s="5" customFormat="1" ht="24" customHeight="1" thickBot="1" x14ac:dyDescent="0.35">
      <c r="B30" s="175" t="s">
        <v>49</v>
      </c>
      <c r="C30" s="176" t="s">
        <v>179</v>
      </c>
      <c r="D30" s="140"/>
      <c r="E30" s="141"/>
      <c r="F30" s="142"/>
      <c r="G30" s="140"/>
      <c r="H30" s="142"/>
      <c r="I30" s="140"/>
      <c r="J30" s="140"/>
      <c r="K30" s="142"/>
      <c r="L30" s="140"/>
      <c r="M30" s="140"/>
      <c r="N30" s="140"/>
      <c r="O30" s="140"/>
      <c r="P30" s="140"/>
      <c r="Q30" s="143" t="s">
        <v>27</v>
      </c>
      <c r="R30" s="140"/>
      <c r="S30" s="140"/>
      <c r="T30" s="143" t="s">
        <v>27</v>
      </c>
      <c r="U30" s="140"/>
      <c r="V30" s="140"/>
      <c r="W30" s="140"/>
      <c r="X30" s="140"/>
      <c r="Y30" s="140"/>
      <c r="Z30" s="140"/>
      <c r="AA30" s="140"/>
      <c r="AB30" s="140"/>
      <c r="AC30" s="140"/>
      <c r="AD30" s="140"/>
      <c r="AE30" s="140"/>
      <c r="AF30" s="142"/>
      <c r="AG30" s="140"/>
      <c r="AH30" s="142"/>
      <c r="AI30" s="142"/>
      <c r="AJ30" s="140"/>
      <c r="AK30" s="142"/>
      <c r="AL30" s="3">
        <f t="shared" si="0"/>
        <v>2</v>
      </c>
    </row>
    <row r="31" spans="2:38" s="5" customFormat="1" ht="24" customHeight="1" thickBot="1" x14ac:dyDescent="0.35">
      <c r="B31" s="175" t="s">
        <v>49</v>
      </c>
      <c r="C31" s="176" t="s">
        <v>165</v>
      </c>
      <c r="D31" s="140"/>
      <c r="E31" s="141"/>
      <c r="F31" s="142"/>
      <c r="G31" s="140"/>
      <c r="H31" s="142"/>
      <c r="I31" s="140"/>
      <c r="J31" s="143" t="s">
        <v>27</v>
      </c>
      <c r="K31" s="142"/>
      <c r="L31" s="140"/>
      <c r="M31" s="143" t="s">
        <v>27</v>
      </c>
      <c r="N31" s="140"/>
      <c r="O31" s="140"/>
      <c r="P31" s="140"/>
      <c r="Q31" s="140"/>
      <c r="R31" s="140"/>
      <c r="S31" s="140"/>
      <c r="T31" s="140"/>
      <c r="U31" s="140"/>
      <c r="V31" s="140"/>
      <c r="W31" s="140"/>
      <c r="X31" s="140"/>
      <c r="Y31" s="140"/>
      <c r="Z31" s="140"/>
      <c r="AA31" s="140"/>
      <c r="AB31" s="140"/>
      <c r="AC31" s="140"/>
      <c r="AD31" s="140"/>
      <c r="AE31" s="140"/>
      <c r="AF31" s="142"/>
      <c r="AG31" s="140"/>
      <c r="AH31" s="142"/>
      <c r="AI31" s="142"/>
      <c r="AJ31" s="140"/>
      <c r="AK31" s="142"/>
      <c r="AL31" s="3">
        <f t="shared" si="0"/>
        <v>2</v>
      </c>
    </row>
    <row r="32" spans="2:38" s="5" customFormat="1" ht="24" customHeight="1" thickBot="1" x14ac:dyDescent="0.35">
      <c r="B32" s="175" t="s">
        <v>49</v>
      </c>
      <c r="C32" s="178" t="s">
        <v>166</v>
      </c>
      <c r="D32" s="145"/>
      <c r="E32" s="143" t="s">
        <v>27</v>
      </c>
      <c r="F32" s="142"/>
      <c r="G32" s="143"/>
      <c r="H32" s="143"/>
      <c r="I32" s="143"/>
      <c r="J32" s="140"/>
      <c r="K32" s="142"/>
      <c r="L32" s="145"/>
      <c r="M32" s="143"/>
      <c r="N32" s="145"/>
      <c r="O32" s="145"/>
      <c r="P32" s="143"/>
      <c r="Q32" s="143"/>
      <c r="R32" s="146"/>
      <c r="S32" s="143"/>
      <c r="T32" s="143"/>
      <c r="U32" s="140"/>
      <c r="V32" s="145"/>
      <c r="W32" s="145"/>
      <c r="X32" s="140"/>
      <c r="Y32" s="143"/>
      <c r="Z32" s="145"/>
      <c r="AA32" s="143"/>
      <c r="AB32" s="145"/>
      <c r="AC32" s="143"/>
      <c r="AD32" s="143"/>
      <c r="AE32" s="143"/>
      <c r="AF32" s="143"/>
      <c r="AG32" s="143"/>
      <c r="AH32" s="142"/>
      <c r="AI32" s="142"/>
      <c r="AJ32" s="143"/>
      <c r="AK32" s="142"/>
      <c r="AL32" s="3">
        <f t="shared" si="0"/>
        <v>1</v>
      </c>
    </row>
    <row r="33" spans="2:38" s="5" customFormat="1" ht="53.25" customHeight="1" thickBot="1" x14ac:dyDescent="0.35">
      <c r="B33" s="175" t="s">
        <v>49</v>
      </c>
      <c r="C33" s="179" t="s">
        <v>188</v>
      </c>
      <c r="D33" s="140"/>
      <c r="E33" s="141"/>
      <c r="F33" s="143" t="s">
        <v>27</v>
      </c>
      <c r="G33" s="140"/>
      <c r="H33" s="142"/>
      <c r="I33" s="140"/>
      <c r="J33" s="140"/>
      <c r="K33" s="143" t="s">
        <v>27</v>
      </c>
      <c r="L33" s="140"/>
      <c r="M33" s="140"/>
      <c r="N33" s="140"/>
      <c r="O33" s="140"/>
      <c r="P33" s="140"/>
      <c r="Q33" s="140"/>
      <c r="R33" s="140"/>
      <c r="S33" s="140"/>
      <c r="T33" s="140"/>
      <c r="U33" s="140"/>
      <c r="V33" s="140"/>
      <c r="W33" s="140"/>
      <c r="X33" s="140"/>
      <c r="Y33" s="140"/>
      <c r="Z33" s="140"/>
      <c r="AA33" s="140"/>
      <c r="AB33" s="140"/>
      <c r="AC33" s="140"/>
      <c r="AD33" s="140"/>
      <c r="AE33" s="140"/>
      <c r="AF33" s="142"/>
      <c r="AG33" s="140"/>
      <c r="AH33" s="143" t="s">
        <v>27</v>
      </c>
      <c r="AI33" s="143" t="s">
        <v>27</v>
      </c>
      <c r="AJ33" s="140"/>
      <c r="AK33" s="143" t="s">
        <v>27</v>
      </c>
      <c r="AL33" s="3">
        <f t="shared" si="0"/>
        <v>5</v>
      </c>
    </row>
    <row r="34" spans="2:38" ht="24" customHeight="1" thickBot="1" x14ac:dyDescent="0.35">
      <c r="B34" s="170" t="s">
        <v>50</v>
      </c>
      <c r="C34" s="172" t="s">
        <v>51</v>
      </c>
      <c r="D34" s="131"/>
      <c r="E34" s="131"/>
      <c r="F34" s="129" t="s">
        <v>27</v>
      </c>
      <c r="G34" s="129" t="s">
        <v>27</v>
      </c>
      <c r="H34" s="129"/>
      <c r="I34" s="135" t="s">
        <v>27</v>
      </c>
      <c r="J34" s="131"/>
      <c r="K34" s="129" t="s">
        <v>27</v>
      </c>
      <c r="L34" s="131"/>
      <c r="M34" s="131"/>
      <c r="N34" s="131"/>
      <c r="O34" s="131"/>
      <c r="P34" s="129" t="s">
        <v>27</v>
      </c>
      <c r="Q34" s="129" t="s">
        <v>27</v>
      </c>
      <c r="R34" s="135" t="s">
        <v>27</v>
      </c>
      <c r="S34" s="131"/>
      <c r="T34" s="129" t="s">
        <v>27</v>
      </c>
      <c r="U34" s="129" t="s">
        <v>27</v>
      </c>
      <c r="V34" s="131"/>
      <c r="W34" s="132" t="s">
        <v>435</v>
      </c>
      <c r="X34" s="135" t="s">
        <v>27</v>
      </c>
      <c r="Y34" s="129" t="s">
        <v>27</v>
      </c>
      <c r="Z34" s="131"/>
      <c r="AA34" s="135" t="s">
        <v>27</v>
      </c>
      <c r="AB34" s="131"/>
      <c r="AC34" s="135" t="s">
        <v>27</v>
      </c>
      <c r="AD34" s="135" t="s">
        <v>27</v>
      </c>
      <c r="AE34" s="129" t="s">
        <v>27</v>
      </c>
      <c r="AF34" s="129"/>
      <c r="AG34" s="129" t="s">
        <v>27</v>
      </c>
      <c r="AH34" s="129" t="s">
        <v>27</v>
      </c>
      <c r="AI34" s="129" t="s">
        <v>27</v>
      </c>
      <c r="AJ34" s="131"/>
      <c r="AK34" s="129" t="s">
        <v>27</v>
      </c>
      <c r="AL34" s="3">
        <f t="shared" si="0"/>
        <v>20</v>
      </c>
    </row>
    <row r="35" spans="2:38" ht="24" customHeight="1" thickBot="1" x14ac:dyDescent="0.35">
      <c r="B35" s="170" t="s">
        <v>52</v>
      </c>
      <c r="C35" s="172" t="s">
        <v>53</v>
      </c>
      <c r="D35" s="131"/>
      <c r="E35" s="131"/>
      <c r="F35" s="129"/>
      <c r="G35" s="131"/>
      <c r="H35" s="129"/>
      <c r="I35" s="135"/>
      <c r="J35" s="131"/>
      <c r="K35" s="129"/>
      <c r="L35" s="131"/>
      <c r="M35" s="131"/>
      <c r="N35" s="131"/>
      <c r="O35" s="131"/>
      <c r="P35" s="131"/>
      <c r="Q35" s="131"/>
      <c r="R35" s="135"/>
      <c r="S35" s="131"/>
      <c r="T35" s="131"/>
      <c r="U35" s="131"/>
      <c r="V35" s="131"/>
      <c r="W35" s="135" t="s">
        <v>27</v>
      </c>
      <c r="X35" s="131"/>
      <c r="Y35" s="131"/>
      <c r="Z35" s="131"/>
      <c r="AA35" s="131"/>
      <c r="AB35" s="131"/>
      <c r="AC35" s="135"/>
      <c r="AD35" s="131"/>
      <c r="AE35" s="131"/>
      <c r="AF35" s="129"/>
      <c r="AG35" s="131"/>
      <c r="AH35" s="129"/>
      <c r="AI35" s="129"/>
      <c r="AJ35" s="131"/>
      <c r="AK35" s="129"/>
      <c r="AL35" s="3">
        <f t="shared" si="0"/>
        <v>1</v>
      </c>
    </row>
    <row r="36" spans="2:38" ht="24" customHeight="1" thickBot="1" x14ac:dyDescent="0.35">
      <c r="B36" s="170" t="s">
        <v>54</v>
      </c>
      <c r="C36" s="172" t="s">
        <v>55</v>
      </c>
      <c r="D36" s="131"/>
      <c r="E36" s="129"/>
      <c r="F36" s="129" t="s">
        <v>27</v>
      </c>
      <c r="G36" s="131"/>
      <c r="H36" s="129"/>
      <c r="I36" s="129"/>
      <c r="J36" s="131"/>
      <c r="K36" s="129" t="s">
        <v>27</v>
      </c>
      <c r="L36" s="131"/>
      <c r="M36" s="129"/>
      <c r="N36" s="129"/>
      <c r="O36" s="131"/>
      <c r="P36" s="135" t="s">
        <v>27</v>
      </c>
      <c r="Q36" s="135" t="s">
        <v>27</v>
      </c>
      <c r="R36" s="129" t="s">
        <v>27</v>
      </c>
      <c r="S36" s="129"/>
      <c r="T36" s="135" t="s">
        <v>27</v>
      </c>
      <c r="U36" s="135" t="s">
        <v>27</v>
      </c>
      <c r="V36" s="129"/>
      <c r="W36" s="135" t="s">
        <v>27</v>
      </c>
      <c r="X36" s="131"/>
      <c r="Y36" s="131"/>
      <c r="Z36" s="129"/>
      <c r="AA36" s="135" t="s">
        <v>27</v>
      </c>
      <c r="AB36" s="129"/>
      <c r="AC36" s="129" t="s">
        <v>27</v>
      </c>
      <c r="AD36" s="131"/>
      <c r="AE36" s="131"/>
      <c r="AF36" s="129"/>
      <c r="AG36" s="131"/>
      <c r="AH36" s="129" t="s">
        <v>27</v>
      </c>
      <c r="AI36" s="129" t="s">
        <v>27</v>
      </c>
      <c r="AJ36" s="129"/>
      <c r="AK36" s="129" t="s">
        <v>27</v>
      </c>
      <c r="AL36" s="3">
        <f t="shared" si="0"/>
        <v>13</v>
      </c>
    </row>
    <row r="37" spans="2:38" ht="24" customHeight="1" thickBot="1" x14ac:dyDescent="0.35">
      <c r="B37" s="170" t="s">
        <v>56</v>
      </c>
      <c r="C37" s="173" t="s">
        <v>453</v>
      </c>
      <c r="D37" s="135" t="s">
        <v>27</v>
      </c>
      <c r="E37" s="135" t="s">
        <v>27</v>
      </c>
      <c r="F37" s="135" t="s">
        <v>27</v>
      </c>
      <c r="G37" s="135" t="s">
        <v>27</v>
      </c>
      <c r="H37" s="135" t="s">
        <v>27</v>
      </c>
      <c r="I37" s="135" t="s">
        <v>27</v>
      </c>
      <c r="J37" s="135" t="s">
        <v>27</v>
      </c>
      <c r="K37" s="135" t="s">
        <v>27</v>
      </c>
      <c r="L37" s="147" t="s">
        <v>27</v>
      </c>
      <c r="M37" s="135" t="s">
        <v>27</v>
      </c>
      <c r="N37" s="135" t="s">
        <v>27</v>
      </c>
      <c r="O37" s="135" t="s">
        <v>27</v>
      </c>
      <c r="P37" s="135" t="s">
        <v>27</v>
      </c>
      <c r="Q37" s="135" t="s">
        <v>27</v>
      </c>
      <c r="R37" s="135" t="s">
        <v>27</v>
      </c>
      <c r="S37" s="135" t="s">
        <v>27</v>
      </c>
      <c r="T37" s="135" t="s">
        <v>27</v>
      </c>
      <c r="U37" s="135" t="s">
        <v>27</v>
      </c>
      <c r="V37" s="135" t="s">
        <v>27</v>
      </c>
      <c r="W37" s="135" t="s">
        <v>27</v>
      </c>
      <c r="X37" s="135" t="s">
        <v>27</v>
      </c>
      <c r="Y37" s="135" t="s">
        <v>27</v>
      </c>
      <c r="Z37" s="135" t="s">
        <v>27</v>
      </c>
      <c r="AA37" s="135" t="s">
        <v>27</v>
      </c>
      <c r="AB37" s="135" t="s">
        <v>27</v>
      </c>
      <c r="AC37" s="135" t="s">
        <v>27</v>
      </c>
      <c r="AD37" s="132" t="s">
        <v>436</v>
      </c>
      <c r="AE37" s="129" t="s">
        <v>27</v>
      </c>
      <c r="AF37" s="129" t="s">
        <v>27</v>
      </c>
      <c r="AG37" s="135" t="s">
        <v>27</v>
      </c>
      <c r="AH37" s="135" t="s">
        <v>27</v>
      </c>
      <c r="AI37" s="129" t="s">
        <v>27</v>
      </c>
      <c r="AJ37" s="135" t="s">
        <v>27</v>
      </c>
      <c r="AK37" s="129" t="s">
        <v>27</v>
      </c>
      <c r="AL37" s="3">
        <f t="shared" si="0"/>
        <v>34</v>
      </c>
    </row>
    <row r="38" spans="2:38" ht="24" customHeight="1" thickBot="1" x14ac:dyDescent="0.35">
      <c r="B38" s="170" t="s">
        <v>57</v>
      </c>
      <c r="C38" s="172" t="s">
        <v>58</v>
      </c>
      <c r="D38" s="135"/>
      <c r="E38" s="135"/>
      <c r="F38" s="135"/>
      <c r="G38" s="131"/>
      <c r="H38" s="135"/>
      <c r="I38" s="135"/>
      <c r="J38" s="131"/>
      <c r="K38" s="135"/>
      <c r="L38" s="135" t="s">
        <v>27</v>
      </c>
      <c r="M38" s="135"/>
      <c r="N38" s="135"/>
      <c r="O38" s="131"/>
      <c r="P38" s="131"/>
      <c r="Q38" s="131"/>
      <c r="R38" s="135"/>
      <c r="S38" s="135"/>
      <c r="T38" s="131"/>
      <c r="U38" s="131"/>
      <c r="V38" s="135"/>
      <c r="W38" s="131"/>
      <c r="X38" s="131"/>
      <c r="Y38" s="131"/>
      <c r="Z38" s="135"/>
      <c r="AA38" s="131"/>
      <c r="AB38" s="135"/>
      <c r="AC38" s="135"/>
      <c r="AD38" s="131"/>
      <c r="AE38" s="131"/>
      <c r="AF38" s="129"/>
      <c r="AG38" s="131"/>
      <c r="AH38" s="135"/>
      <c r="AI38" s="129"/>
      <c r="AJ38" s="135"/>
      <c r="AK38" s="129"/>
      <c r="AL38" s="3">
        <f t="shared" si="0"/>
        <v>1</v>
      </c>
    </row>
    <row r="39" spans="2:38" ht="24" customHeight="1" thickBot="1" x14ac:dyDescent="0.35">
      <c r="B39" s="170" t="s">
        <v>59</v>
      </c>
      <c r="C39" s="173" t="s">
        <v>454</v>
      </c>
      <c r="D39" s="135" t="s">
        <v>27</v>
      </c>
      <c r="E39" s="129" t="s">
        <v>27</v>
      </c>
      <c r="F39" s="129" t="s">
        <v>27</v>
      </c>
      <c r="G39" s="131" t="s">
        <v>27</v>
      </c>
      <c r="H39" s="129"/>
      <c r="I39" s="129" t="s">
        <v>27</v>
      </c>
      <c r="J39" s="131" t="s">
        <v>27</v>
      </c>
      <c r="K39" s="129" t="s">
        <v>27</v>
      </c>
      <c r="L39" s="135"/>
      <c r="M39" s="129" t="s">
        <v>27</v>
      </c>
      <c r="N39" s="129" t="s">
        <v>27</v>
      </c>
      <c r="O39" s="131" t="s">
        <v>27</v>
      </c>
      <c r="P39" s="131" t="s">
        <v>27</v>
      </c>
      <c r="Q39" s="131" t="s">
        <v>27</v>
      </c>
      <c r="R39" s="129" t="s">
        <v>27</v>
      </c>
      <c r="S39" s="129" t="s">
        <v>27</v>
      </c>
      <c r="T39" s="131" t="s">
        <v>27</v>
      </c>
      <c r="U39" s="131" t="s">
        <v>27</v>
      </c>
      <c r="V39" s="129" t="s">
        <v>27</v>
      </c>
      <c r="W39" s="131" t="s">
        <v>27</v>
      </c>
      <c r="X39" s="131" t="s">
        <v>27</v>
      </c>
      <c r="Y39" s="131" t="s">
        <v>27</v>
      </c>
      <c r="Z39" s="129" t="s">
        <v>27</v>
      </c>
      <c r="AA39" s="131" t="s">
        <v>27</v>
      </c>
      <c r="AB39" s="129" t="s">
        <v>27</v>
      </c>
      <c r="AC39" s="129" t="s">
        <v>27</v>
      </c>
      <c r="AD39" s="131"/>
      <c r="AE39" s="129" t="s">
        <v>27</v>
      </c>
      <c r="AF39" s="129" t="s">
        <v>27</v>
      </c>
      <c r="AG39" s="131" t="s">
        <v>27</v>
      </c>
      <c r="AH39" s="129" t="s">
        <v>27</v>
      </c>
      <c r="AI39" s="129" t="s">
        <v>27</v>
      </c>
      <c r="AJ39" s="129" t="s">
        <v>27</v>
      </c>
      <c r="AK39" s="129" t="s">
        <v>27</v>
      </c>
      <c r="AL39" s="3">
        <f t="shared" si="0"/>
        <v>31</v>
      </c>
    </row>
    <row r="40" spans="2:38" ht="24" customHeight="1" thickBot="1" x14ac:dyDescent="0.35">
      <c r="B40" s="170" t="s">
        <v>60</v>
      </c>
      <c r="C40" s="172" t="s">
        <v>61</v>
      </c>
      <c r="D40" s="135" t="s">
        <v>27</v>
      </c>
      <c r="E40" s="129" t="s">
        <v>27</v>
      </c>
      <c r="F40" s="129" t="s">
        <v>27</v>
      </c>
      <c r="G40" s="131" t="s">
        <v>27</v>
      </c>
      <c r="H40" s="129" t="s">
        <v>27</v>
      </c>
      <c r="I40" s="129" t="s">
        <v>27</v>
      </c>
      <c r="J40" s="131" t="s">
        <v>27</v>
      </c>
      <c r="K40" s="129" t="s">
        <v>27</v>
      </c>
      <c r="L40" s="135"/>
      <c r="M40" s="129" t="s">
        <v>27</v>
      </c>
      <c r="N40" s="129" t="s">
        <v>27</v>
      </c>
      <c r="O40" s="131" t="s">
        <v>27</v>
      </c>
      <c r="P40" s="131" t="s">
        <v>27</v>
      </c>
      <c r="Q40" s="131" t="s">
        <v>27</v>
      </c>
      <c r="R40" s="129" t="s">
        <v>27</v>
      </c>
      <c r="S40" s="129" t="s">
        <v>27</v>
      </c>
      <c r="T40" s="131" t="s">
        <v>27</v>
      </c>
      <c r="U40" s="131" t="s">
        <v>27</v>
      </c>
      <c r="V40" s="129" t="s">
        <v>27</v>
      </c>
      <c r="W40" s="131" t="s">
        <v>27</v>
      </c>
      <c r="X40" s="131" t="s">
        <v>27</v>
      </c>
      <c r="Y40" s="131" t="s">
        <v>27</v>
      </c>
      <c r="Z40" s="129" t="s">
        <v>27</v>
      </c>
      <c r="AA40" s="131" t="s">
        <v>27</v>
      </c>
      <c r="AB40" s="129" t="s">
        <v>27</v>
      </c>
      <c r="AC40" s="129" t="s">
        <v>27</v>
      </c>
      <c r="AD40" s="132" t="s">
        <v>437</v>
      </c>
      <c r="AE40" s="129" t="s">
        <v>27</v>
      </c>
      <c r="AF40" s="129" t="s">
        <v>27</v>
      </c>
      <c r="AG40" s="131" t="s">
        <v>27</v>
      </c>
      <c r="AH40" s="129" t="s">
        <v>27</v>
      </c>
      <c r="AI40" s="129" t="s">
        <v>27</v>
      </c>
      <c r="AJ40" s="129" t="s">
        <v>27</v>
      </c>
      <c r="AK40" s="129" t="s">
        <v>27</v>
      </c>
      <c r="AL40" s="3">
        <f t="shared" si="0"/>
        <v>33</v>
      </c>
    </row>
    <row r="41" spans="2:38" s="73" customFormat="1" ht="30.6" customHeight="1" thickBot="1" x14ac:dyDescent="0.35">
      <c r="B41" s="180" t="s">
        <v>62</v>
      </c>
      <c r="C41" s="181" t="s">
        <v>455</v>
      </c>
      <c r="D41" s="148" t="s">
        <v>27</v>
      </c>
      <c r="E41" s="148" t="s">
        <v>27</v>
      </c>
      <c r="F41" s="148" t="s">
        <v>27</v>
      </c>
      <c r="G41" s="149" t="s">
        <v>27</v>
      </c>
      <c r="H41" s="150" t="s">
        <v>27</v>
      </c>
      <c r="I41" s="148" t="s">
        <v>27</v>
      </c>
      <c r="J41" s="149" t="s">
        <v>27</v>
      </c>
      <c r="K41" s="148" t="s">
        <v>27</v>
      </c>
      <c r="L41" s="148" t="s">
        <v>27</v>
      </c>
      <c r="M41" s="148" t="s">
        <v>27</v>
      </c>
      <c r="N41" s="148" t="s">
        <v>27</v>
      </c>
      <c r="O41" s="149" t="s">
        <v>27</v>
      </c>
      <c r="P41" s="149" t="s">
        <v>27</v>
      </c>
      <c r="Q41" s="149" t="s">
        <v>27</v>
      </c>
      <c r="R41" s="148" t="s">
        <v>27</v>
      </c>
      <c r="S41" s="148" t="s">
        <v>27</v>
      </c>
      <c r="T41" s="149" t="s">
        <v>27</v>
      </c>
      <c r="U41" s="149" t="s">
        <v>27</v>
      </c>
      <c r="V41" s="148" t="s">
        <v>27</v>
      </c>
      <c r="W41" s="149" t="s">
        <v>27</v>
      </c>
      <c r="X41" s="149" t="s">
        <v>27</v>
      </c>
      <c r="Y41" s="149" t="s">
        <v>27</v>
      </c>
      <c r="Z41" s="148" t="s">
        <v>27</v>
      </c>
      <c r="AA41" s="149" t="s">
        <v>27</v>
      </c>
      <c r="AB41" s="148" t="s">
        <v>27</v>
      </c>
      <c r="AC41" s="148" t="s">
        <v>27</v>
      </c>
      <c r="AD41" s="149" t="s">
        <v>27</v>
      </c>
      <c r="AE41" s="150" t="s">
        <v>27</v>
      </c>
      <c r="AF41" s="148" t="s">
        <v>27</v>
      </c>
      <c r="AG41" s="149" t="s">
        <v>27</v>
      </c>
      <c r="AH41" s="148" t="s">
        <v>27</v>
      </c>
      <c r="AI41" s="148" t="s">
        <v>27</v>
      </c>
      <c r="AJ41" s="148" t="s">
        <v>27</v>
      </c>
      <c r="AK41" s="148" t="s">
        <v>27</v>
      </c>
      <c r="AL41" s="72">
        <f t="shared" si="0"/>
        <v>34</v>
      </c>
    </row>
    <row r="42" spans="2:38" ht="24" customHeight="1" thickBot="1" x14ac:dyDescent="0.35">
      <c r="B42" s="170" t="s">
        <v>63</v>
      </c>
      <c r="C42" s="172" t="s">
        <v>64</v>
      </c>
      <c r="D42" s="135"/>
      <c r="E42" s="135"/>
      <c r="F42" s="129" t="s">
        <v>27</v>
      </c>
      <c r="G42" s="131"/>
      <c r="H42" s="129" t="s">
        <v>65</v>
      </c>
      <c r="I42" s="135"/>
      <c r="J42" s="131"/>
      <c r="K42" s="129" t="s">
        <v>27</v>
      </c>
      <c r="L42" s="135"/>
      <c r="M42" s="135"/>
      <c r="N42" s="135"/>
      <c r="O42" s="131"/>
      <c r="P42" s="131"/>
      <c r="Q42" s="131"/>
      <c r="R42" s="135"/>
      <c r="S42" s="135"/>
      <c r="T42" s="131"/>
      <c r="U42" s="131"/>
      <c r="V42" s="135"/>
      <c r="W42" s="131"/>
      <c r="X42" s="131"/>
      <c r="Y42" s="131"/>
      <c r="Z42" s="135"/>
      <c r="AA42" s="131"/>
      <c r="AB42" s="135"/>
      <c r="AC42" s="135"/>
      <c r="AD42" s="131"/>
      <c r="AE42" s="131"/>
      <c r="AF42" s="129"/>
      <c r="AG42" s="131"/>
      <c r="AH42" s="129" t="s">
        <v>27</v>
      </c>
      <c r="AI42" s="129" t="s">
        <v>27</v>
      </c>
      <c r="AJ42" s="135"/>
      <c r="AK42" s="129" t="s">
        <v>27</v>
      </c>
      <c r="AL42" s="3">
        <f t="shared" ref="AL42:AL73" si="1">SUBTOTAL(103,D42:AK42)</f>
        <v>6</v>
      </c>
    </row>
    <row r="43" spans="2:38" ht="24" customHeight="1" thickBot="1" x14ac:dyDescent="0.35">
      <c r="B43" s="170" t="s">
        <v>66</v>
      </c>
      <c r="C43" s="172" t="s">
        <v>67</v>
      </c>
      <c r="D43" s="135" t="s">
        <v>27</v>
      </c>
      <c r="E43" s="129" t="s">
        <v>27</v>
      </c>
      <c r="F43" s="129" t="s">
        <v>27</v>
      </c>
      <c r="G43" s="131" t="s">
        <v>27</v>
      </c>
      <c r="H43" s="129" t="s">
        <v>27</v>
      </c>
      <c r="I43" s="129" t="s">
        <v>27</v>
      </c>
      <c r="J43" s="131" t="s">
        <v>27</v>
      </c>
      <c r="K43" s="129" t="s">
        <v>27</v>
      </c>
      <c r="L43" s="135" t="s">
        <v>27</v>
      </c>
      <c r="M43" s="129" t="s">
        <v>27</v>
      </c>
      <c r="N43" s="129" t="s">
        <v>27</v>
      </c>
      <c r="O43" s="131" t="s">
        <v>27</v>
      </c>
      <c r="P43" s="131" t="s">
        <v>27</v>
      </c>
      <c r="Q43" s="131" t="s">
        <v>27</v>
      </c>
      <c r="R43" s="129" t="s">
        <v>27</v>
      </c>
      <c r="S43" s="129" t="s">
        <v>27</v>
      </c>
      <c r="T43" s="131" t="s">
        <v>27</v>
      </c>
      <c r="U43" s="131" t="s">
        <v>27</v>
      </c>
      <c r="V43" s="129" t="s">
        <v>27</v>
      </c>
      <c r="W43" s="131" t="s">
        <v>27</v>
      </c>
      <c r="X43" s="131" t="s">
        <v>27</v>
      </c>
      <c r="Y43" s="131" t="s">
        <v>27</v>
      </c>
      <c r="Z43" s="129" t="s">
        <v>27</v>
      </c>
      <c r="AA43" s="131" t="s">
        <v>27</v>
      </c>
      <c r="AB43" s="129" t="s">
        <v>27</v>
      </c>
      <c r="AC43" s="129" t="s">
        <v>27</v>
      </c>
      <c r="AD43" s="131" t="s">
        <v>27</v>
      </c>
      <c r="AE43" s="129" t="s">
        <v>27</v>
      </c>
      <c r="AF43" s="129" t="s">
        <v>27</v>
      </c>
      <c r="AG43" s="131" t="s">
        <v>27</v>
      </c>
      <c r="AH43" s="129" t="s">
        <v>27</v>
      </c>
      <c r="AI43" s="129" t="s">
        <v>27</v>
      </c>
      <c r="AJ43" s="129" t="s">
        <v>27</v>
      </c>
      <c r="AK43" s="129" t="s">
        <v>27</v>
      </c>
      <c r="AL43" s="3">
        <f t="shared" si="1"/>
        <v>34</v>
      </c>
    </row>
    <row r="44" spans="2:38" ht="24" customHeight="1" thickBot="1" x14ac:dyDescent="0.35">
      <c r="B44" s="170" t="s">
        <v>68</v>
      </c>
      <c r="C44" s="172" t="s">
        <v>69</v>
      </c>
      <c r="D44" s="135"/>
      <c r="E44" s="129" t="s">
        <v>27</v>
      </c>
      <c r="F44" s="129" t="s">
        <v>27</v>
      </c>
      <c r="G44" s="131" t="s">
        <v>27</v>
      </c>
      <c r="H44" s="129" t="s">
        <v>27</v>
      </c>
      <c r="I44" s="129" t="s">
        <v>27</v>
      </c>
      <c r="J44" s="131" t="s">
        <v>27</v>
      </c>
      <c r="K44" s="129" t="s">
        <v>27</v>
      </c>
      <c r="L44" s="135"/>
      <c r="M44" s="129" t="s">
        <v>27</v>
      </c>
      <c r="N44" s="129" t="s">
        <v>27</v>
      </c>
      <c r="O44" s="131" t="s">
        <v>27</v>
      </c>
      <c r="P44" s="131" t="s">
        <v>27</v>
      </c>
      <c r="Q44" s="131" t="s">
        <v>27</v>
      </c>
      <c r="R44" s="129" t="s">
        <v>27</v>
      </c>
      <c r="S44" s="129" t="s">
        <v>27</v>
      </c>
      <c r="T44" s="131" t="s">
        <v>27</v>
      </c>
      <c r="U44" s="131" t="s">
        <v>27</v>
      </c>
      <c r="V44" s="129" t="s">
        <v>27</v>
      </c>
      <c r="W44" s="131" t="s">
        <v>27</v>
      </c>
      <c r="X44" s="131" t="s">
        <v>27</v>
      </c>
      <c r="Y44" s="131" t="s">
        <v>27</v>
      </c>
      <c r="Z44" s="129" t="s">
        <v>27</v>
      </c>
      <c r="AA44" s="131" t="s">
        <v>27</v>
      </c>
      <c r="AB44" s="129" t="s">
        <v>27</v>
      </c>
      <c r="AC44" s="129" t="s">
        <v>27</v>
      </c>
      <c r="AD44" s="131" t="s">
        <v>27</v>
      </c>
      <c r="AE44" s="129" t="s">
        <v>27</v>
      </c>
      <c r="AF44" s="129" t="s">
        <v>27</v>
      </c>
      <c r="AG44" s="131" t="s">
        <v>27</v>
      </c>
      <c r="AH44" s="129" t="s">
        <v>27</v>
      </c>
      <c r="AI44" s="129" t="s">
        <v>27</v>
      </c>
      <c r="AJ44" s="129" t="s">
        <v>27</v>
      </c>
      <c r="AK44" s="129" t="s">
        <v>27</v>
      </c>
      <c r="AL44" s="3">
        <f t="shared" si="1"/>
        <v>32</v>
      </c>
    </row>
    <row r="45" spans="2:38" s="5" customFormat="1" ht="24" customHeight="1" thickBot="1" x14ac:dyDescent="0.35">
      <c r="B45" s="175" t="s">
        <v>70</v>
      </c>
      <c r="C45" s="177" t="s">
        <v>456</v>
      </c>
      <c r="D45" s="146" t="s">
        <v>27</v>
      </c>
      <c r="E45" s="143" t="s">
        <v>27</v>
      </c>
      <c r="F45" s="143" t="s">
        <v>27</v>
      </c>
      <c r="G45" s="145" t="s">
        <v>27</v>
      </c>
      <c r="H45" s="143" t="s">
        <v>27</v>
      </c>
      <c r="I45" s="143" t="s">
        <v>27</v>
      </c>
      <c r="J45" s="145" t="s">
        <v>27</v>
      </c>
      <c r="K45" s="143" t="s">
        <v>27</v>
      </c>
      <c r="L45" s="146" t="s">
        <v>27</v>
      </c>
      <c r="M45" s="143" t="s">
        <v>27</v>
      </c>
      <c r="N45" s="143" t="s">
        <v>27</v>
      </c>
      <c r="O45" s="145" t="s">
        <v>27</v>
      </c>
      <c r="P45" s="145" t="s">
        <v>27</v>
      </c>
      <c r="Q45" s="145" t="s">
        <v>27</v>
      </c>
      <c r="R45" s="143" t="s">
        <v>27</v>
      </c>
      <c r="S45" s="143" t="s">
        <v>27</v>
      </c>
      <c r="T45" s="145" t="s">
        <v>27</v>
      </c>
      <c r="U45" s="145" t="s">
        <v>27</v>
      </c>
      <c r="V45" s="143" t="s">
        <v>27</v>
      </c>
      <c r="W45" s="145" t="s">
        <v>27</v>
      </c>
      <c r="X45" s="145" t="s">
        <v>27</v>
      </c>
      <c r="Y45" s="145" t="s">
        <v>27</v>
      </c>
      <c r="Z45" s="143" t="s">
        <v>27</v>
      </c>
      <c r="AA45" s="145" t="s">
        <v>27</v>
      </c>
      <c r="AB45" s="143" t="s">
        <v>27</v>
      </c>
      <c r="AC45" s="143" t="s">
        <v>27</v>
      </c>
      <c r="AD45" s="145" t="s">
        <v>27</v>
      </c>
      <c r="AE45" s="143" t="s">
        <v>27</v>
      </c>
      <c r="AF45" s="143" t="s">
        <v>27</v>
      </c>
      <c r="AG45" s="145" t="s">
        <v>27</v>
      </c>
      <c r="AH45" s="143" t="s">
        <v>27</v>
      </c>
      <c r="AI45" s="143" t="s">
        <v>27</v>
      </c>
      <c r="AJ45" s="143" t="s">
        <v>27</v>
      </c>
      <c r="AK45" s="143" t="s">
        <v>27</v>
      </c>
      <c r="AL45" s="3">
        <f t="shared" si="1"/>
        <v>34</v>
      </c>
    </row>
    <row r="46" spans="2:38" ht="36.75" customHeight="1" thickBot="1" x14ac:dyDescent="0.35">
      <c r="B46" s="170" t="s">
        <v>71</v>
      </c>
      <c r="C46" s="172" t="s">
        <v>328</v>
      </c>
      <c r="D46" s="135"/>
      <c r="E46" s="129"/>
      <c r="F46" s="129"/>
      <c r="G46" s="131"/>
      <c r="H46" s="129" t="s">
        <v>65</v>
      </c>
      <c r="I46" s="129"/>
      <c r="J46" s="131"/>
      <c r="K46" s="129"/>
      <c r="L46" s="135"/>
      <c r="M46" s="129"/>
      <c r="N46" s="129"/>
      <c r="O46" s="131"/>
      <c r="P46" s="131"/>
      <c r="Q46" s="131"/>
      <c r="R46" s="129"/>
      <c r="S46" s="129"/>
      <c r="T46" s="131"/>
      <c r="U46" s="131"/>
      <c r="V46" s="129"/>
      <c r="W46" s="131"/>
      <c r="X46" s="131"/>
      <c r="Y46" s="131"/>
      <c r="Z46" s="129"/>
      <c r="AA46" s="131"/>
      <c r="AB46" s="129"/>
      <c r="AC46" s="129"/>
      <c r="AD46" s="131"/>
      <c r="AE46" s="131"/>
      <c r="AF46" s="129"/>
      <c r="AG46" s="131"/>
      <c r="AH46" s="129"/>
      <c r="AI46" s="129" t="s">
        <v>27</v>
      </c>
      <c r="AJ46" s="129"/>
      <c r="AK46" s="129"/>
      <c r="AL46" s="3">
        <f t="shared" si="1"/>
        <v>2</v>
      </c>
    </row>
    <row r="47" spans="2:38" ht="24" customHeight="1" thickBot="1" x14ac:dyDescent="0.35">
      <c r="B47" s="170" t="s">
        <v>72</v>
      </c>
      <c r="C47" s="172" t="s">
        <v>73</v>
      </c>
      <c r="D47" s="135"/>
      <c r="E47" s="129"/>
      <c r="F47" s="129"/>
      <c r="G47" s="131"/>
      <c r="H47" s="129" t="s">
        <v>27</v>
      </c>
      <c r="I47" s="129"/>
      <c r="J47" s="131"/>
      <c r="K47" s="129"/>
      <c r="L47" s="135"/>
      <c r="M47" s="129"/>
      <c r="N47" s="129"/>
      <c r="O47" s="131"/>
      <c r="P47" s="131"/>
      <c r="Q47" s="131"/>
      <c r="R47" s="129"/>
      <c r="S47" s="129"/>
      <c r="T47" s="131"/>
      <c r="U47" s="131"/>
      <c r="V47" s="129"/>
      <c r="W47" s="131"/>
      <c r="X47" s="131"/>
      <c r="Y47" s="131"/>
      <c r="Z47" s="129"/>
      <c r="AA47" s="131"/>
      <c r="AB47" s="129"/>
      <c r="AC47" s="129"/>
      <c r="AD47" s="131"/>
      <c r="AE47" s="131"/>
      <c r="AF47" s="132" t="s">
        <v>438</v>
      </c>
      <c r="AG47" s="131"/>
      <c r="AH47" s="129"/>
      <c r="AI47" s="129"/>
      <c r="AJ47" s="129"/>
      <c r="AK47" s="129"/>
      <c r="AL47" s="3">
        <f t="shared" si="1"/>
        <v>2</v>
      </c>
    </row>
    <row r="48" spans="2:38" ht="24" customHeight="1" thickBot="1" x14ac:dyDescent="0.35">
      <c r="B48" s="170" t="s">
        <v>74</v>
      </c>
      <c r="C48" s="173" t="s">
        <v>457</v>
      </c>
      <c r="D48" s="135"/>
      <c r="E48" s="129"/>
      <c r="F48" s="129" t="s">
        <v>27</v>
      </c>
      <c r="G48" s="131"/>
      <c r="H48" s="129"/>
      <c r="I48" s="129"/>
      <c r="J48" s="131"/>
      <c r="K48" s="129" t="s">
        <v>27</v>
      </c>
      <c r="L48" s="135"/>
      <c r="M48" s="129"/>
      <c r="N48" s="129"/>
      <c r="O48" s="131"/>
      <c r="P48" s="131"/>
      <c r="Q48" s="131"/>
      <c r="R48" s="129"/>
      <c r="S48" s="129"/>
      <c r="T48" s="131"/>
      <c r="U48" s="131"/>
      <c r="V48" s="129"/>
      <c r="W48" s="131"/>
      <c r="X48" s="131"/>
      <c r="Y48" s="131"/>
      <c r="Z48" s="129"/>
      <c r="AA48" s="131"/>
      <c r="AB48" s="129"/>
      <c r="AC48" s="129"/>
      <c r="AD48" s="131"/>
      <c r="AE48" s="131"/>
      <c r="AF48" s="129"/>
      <c r="AG48" s="131"/>
      <c r="AH48" s="129"/>
      <c r="AI48" s="129"/>
      <c r="AJ48" s="129"/>
      <c r="AK48" s="129" t="s">
        <v>27</v>
      </c>
      <c r="AL48" s="3">
        <f t="shared" si="1"/>
        <v>3</v>
      </c>
    </row>
    <row r="49" spans="2:38" ht="24" customHeight="1" thickBot="1" x14ac:dyDescent="0.35">
      <c r="B49" s="170" t="s">
        <v>75</v>
      </c>
      <c r="C49" s="172" t="s">
        <v>76</v>
      </c>
      <c r="D49" s="135"/>
      <c r="E49" s="129"/>
      <c r="F49" s="129"/>
      <c r="G49" s="131"/>
      <c r="H49" s="129"/>
      <c r="I49" s="129"/>
      <c r="J49" s="131"/>
      <c r="K49" s="129"/>
      <c r="L49" s="135"/>
      <c r="M49" s="129"/>
      <c r="N49" s="129"/>
      <c r="O49" s="131"/>
      <c r="P49" s="131"/>
      <c r="Q49" s="131"/>
      <c r="R49" s="129"/>
      <c r="S49" s="129"/>
      <c r="T49" s="131"/>
      <c r="U49" s="131"/>
      <c r="V49" s="129"/>
      <c r="W49" s="131"/>
      <c r="X49" s="131"/>
      <c r="Y49" s="131"/>
      <c r="Z49" s="129"/>
      <c r="AA49" s="131"/>
      <c r="AB49" s="129"/>
      <c r="AC49" s="129"/>
      <c r="AD49" s="131"/>
      <c r="AE49" s="131"/>
      <c r="AF49" s="129"/>
      <c r="AG49" s="131"/>
      <c r="AH49" s="129" t="s">
        <v>27</v>
      </c>
      <c r="AI49" s="129"/>
      <c r="AJ49" s="129"/>
      <c r="AK49" s="129"/>
      <c r="AL49" s="3">
        <f t="shared" si="1"/>
        <v>1</v>
      </c>
    </row>
    <row r="50" spans="2:38" ht="39" customHeight="1" thickBot="1" x14ac:dyDescent="0.35">
      <c r="B50" s="170" t="s">
        <v>77</v>
      </c>
      <c r="C50" s="172" t="s">
        <v>78</v>
      </c>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29" t="s">
        <v>27</v>
      </c>
      <c r="AD50" s="151"/>
      <c r="AE50" s="151"/>
      <c r="AF50" s="151"/>
      <c r="AG50" s="151"/>
      <c r="AH50" s="151"/>
      <c r="AI50" s="151"/>
      <c r="AJ50" s="151"/>
      <c r="AK50" s="151"/>
      <c r="AL50" s="3">
        <f t="shared" si="1"/>
        <v>1</v>
      </c>
    </row>
    <row r="51" spans="2:38" ht="24" customHeight="1" thickBot="1" x14ac:dyDescent="0.35">
      <c r="B51" s="170" t="s">
        <v>79</v>
      </c>
      <c r="C51" s="172" t="s">
        <v>80</v>
      </c>
      <c r="D51" s="131"/>
      <c r="E51" s="131"/>
      <c r="F51" s="152" t="s">
        <v>27</v>
      </c>
      <c r="G51" s="152" t="s">
        <v>27</v>
      </c>
      <c r="H51" s="129"/>
      <c r="I51" s="152" t="s">
        <v>27</v>
      </c>
      <c r="J51" s="131"/>
      <c r="K51" s="152" t="s">
        <v>27</v>
      </c>
      <c r="L51" s="131"/>
      <c r="M51" s="131"/>
      <c r="N51" s="131"/>
      <c r="O51" s="135"/>
      <c r="P51" s="152" t="s">
        <v>27</v>
      </c>
      <c r="Q51" s="152" t="s">
        <v>27</v>
      </c>
      <c r="R51" s="135" t="s">
        <v>27</v>
      </c>
      <c r="S51" s="135" t="s">
        <v>27</v>
      </c>
      <c r="T51" s="152" t="s">
        <v>27</v>
      </c>
      <c r="U51" s="152" t="s">
        <v>27</v>
      </c>
      <c r="V51" s="131"/>
      <c r="W51" s="131"/>
      <c r="X51" s="152" t="s">
        <v>27</v>
      </c>
      <c r="Y51" s="152" t="s">
        <v>27</v>
      </c>
      <c r="Z51" s="131"/>
      <c r="AA51" s="152" t="s">
        <v>27</v>
      </c>
      <c r="AB51" s="152" t="s">
        <v>27</v>
      </c>
      <c r="AC51" s="152" t="s">
        <v>27</v>
      </c>
      <c r="AD51" s="131"/>
      <c r="AE51" s="129" t="s">
        <v>27</v>
      </c>
      <c r="AF51" s="129"/>
      <c r="AG51" s="152" t="s">
        <v>27</v>
      </c>
      <c r="AH51" s="152" t="s">
        <v>27</v>
      </c>
      <c r="AI51" s="152" t="s">
        <v>27</v>
      </c>
      <c r="AJ51" s="152" t="s">
        <v>27</v>
      </c>
      <c r="AK51" s="152" t="s">
        <v>27</v>
      </c>
      <c r="AL51" s="3">
        <f t="shared" si="1"/>
        <v>21</v>
      </c>
    </row>
    <row r="52" spans="2:38" ht="24" customHeight="1" thickBot="1" x14ac:dyDescent="0.35">
      <c r="B52" s="170" t="s">
        <v>81</v>
      </c>
      <c r="C52" s="172" t="s">
        <v>82</v>
      </c>
      <c r="D52" s="131"/>
      <c r="E52" s="131"/>
      <c r="F52" s="152" t="s">
        <v>27</v>
      </c>
      <c r="G52" s="152" t="s">
        <v>27</v>
      </c>
      <c r="H52" s="129"/>
      <c r="I52" s="152" t="s">
        <v>27</v>
      </c>
      <c r="J52" s="131"/>
      <c r="K52" s="152" t="s">
        <v>27</v>
      </c>
      <c r="L52" s="131"/>
      <c r="M52" s="131"/>
      <c r="N52" s="131"/>
      <c r="O52" s="153" t="s">
        <v>439</v>
      </c>
      <c r="P52" s="152" t="s">
        <v>27</v>
      </c>
      <c r="Q52" s="152" t="s">
        <v>27</v>
      </c>
      <c r="R52" s="135" t="s">
        <v>27</v>
      </c>
      <c r="S52" s="135" t="s">
        <v>27</v>
      </c>
      <c r="T52" s="152" t="s">
        <v>27</v>
      </c>
      <c r="U52" s="152" t="s">
        <v>27</v>
      </c>
      <c r="V52" s="131"/>
      <c r="W52" s="153" t="s">
        <v>440</v>
      </c>
      <c r="X52" s="152" t="s">
        <v>27</v>
      </c>
      <c r="Y52" s="152" t="s">
        <v>27</v>
      </c>
      <c r="Z52" s="131"/>
      <c r="AA52" s="152" t="s">
        <v>27</v>
      </c>
      <c r="AB52" s="152" t="s">
        <v>27</v>
      </c>
      <c r="AC52" s="152" t="s">
        <v>27</v>
      </c>
      <c r="AD52" s="131"/>
      <c r="AE52" s="129" t="s">
        <v>27</v>
      </c>
      <c r="AF52" s="129"/>
      <c r="AG52" s="152" t="s">
        <v>27</v>
      </c>
      <c r="AH52" s="152" t="s">
        <v>27</v>
      </c>
      <c r="AI52" s="152" t="s">
        <v>27</v>
      </c>
      <c r="AJ52" s="152" t="s">
        <v>27</v>
      </c>
      <c r="AK52" s="152" t="s">
        <v>27</v>
      </c>
      <c r="AL52" s="3">
        <f t="shared" si="1"/>
        <v>23</v>
      </c>
    </row>
    <row r="53" spans="2:38" ht="24" customHeight="1" thickBot="1" x14ac:dyDescent="0.35">
      <c r="B53" s="170" t="s">
        <v>83</v>
      </c>
      <c r="C53" s="172" t="s">
        <v>84</v>
      </c>
      <c r="D53" s="131"/>
      <c r="E53" s="131"/>
      <c r="F53" s="135"/>
      <c r="G53" s="129"/>
      <c r="H53" s="152" t="s">
        <v>27</v>
      </c>
      <c r="I53" s="135"/>
      <c r="J53" s="131"/>
      <c r="K53" s="135"/>
      <c r="L53" s="131"/>
      <c r="M53" s="131"/>
      <c r="N53" s="131"/>
      <c r="O53" s="129"/>
      <c r="P53" s="129"/>
      <c r="Q53" s="129"/>
      <c r="R53" s="135"/>
      <c r="S53" s="135"/>
      <c r="T53" s="129"/>
      <c r="U53" s="129"/>
      <c r="V53" s="131"/>
      <c r="W53" s="129"/>
      <c r="X53" s="129"/>
      <c r="Y53" s="129"/>
      <c r="Z53" s="131"/>
      <c r="AA53" s="129"/>
      <c r="AB53" s="135"/>
      <c r="AC53" s="135"/>
      <c r="AD53" s="131"/>
      <c r="AE53" s="129"/>
      <c r="AF53" s="129"/>
      <c r="AG53" s="129"/>
      <c r="AH53" s="135"/>
      <c r="AI53" s="129"/>
      <c r="AJ53" s="135"/>
      <c r="AK53" s="135"/>
      <c r="AL53" s="3">
        <f t="shared" si="1"/>
        <v>1</v>
      </c>
    </row>
    <row r="54" spans="2:38" ht="24" customHeight="1" thickBot="1" x14ac:dyDescent="0.35">
      <c r="B54" s="170" t="s">
        <v>85</v>
      </c>
      <c r="C54" s="172" t="s">
        <v>86</v>
      </c>
      <c r="D54" s="129"/>
      <c r="E54" s="152" t="s">
        <v>27</v>
      </c>
      <c r="F54" s="152" t="s">
        <v>27</v>
      </c>
      <c r="G54" s="152" t="s">
        <v>27</v>
      </c>
      <c r="H54" s="152" t="s">
        <v>27</v>
      </c>
      <c r="I54" s="152" t="s">
        <v>27</v>
      </c>
      <c r="J54" s="152" t="s">
        <v>27</v>
      </c>
      <c r="K54" s="152" t="s">
        <v>27</v>
      </c>
      <c r="L54" s="135"/>
      <c r="M54" s="152" t="s">
        <v>27</v>
      </c>
      <c r="N54" s="152" t="s">
        <v>27</v>
      </c>
      <c r="O54" s="152" t="s">
        <v>27</v>
      </c>
      <c r="P54" s="152" t="s">
        <v>27</v>
      </c>
      <c r="Q54" s="152" t="s">
        <v>27</v>
      </c>
      <c r="R54" s="129" t="s">
        <v>27</v>
      </c>
      <c r="S54" s="135" t="s">
        <v>27</v>
      </c>
      <c r="T54" s="152" t="s">
        <v>27</v>
      </c>
      <c r="U54" s="152" t="s">
        <v>27</v>
      </c>
      <c r="V54" s="152" t="s">
        <v>27</v>
      </c>
      <c r="W54" s="152" t="s">
        <v>27</v>
      </c>
      <c r="X54" s="152" t="s">
        <v>27</v>
      </c>
      <c r="Y54" s="152" t="s">
        <v>27</v>
      </c>
      <c r="Z54" s="129" t="s">
        <v>27</v>
      </c>
      <c r="AA54" s="152" t="s">
        <v>27</v>
      </c>
      <c r="AB54" s="152" t="s">
        <v>27</v>
      </c>
      <c r="AC54" s="152" t="s">
        <v>27</v>
      </c>
      <c r="AD54" s="152" t="s">
        <v>27</v>
      </c>
      <c r="AE54" s="143"/>
      <c r="AF54" s="152" t="s">
        <v>27</v>
      </c>
      <c r="AG54" s="152" t="s">
        <v>27</v>
      </c>
      <c r="AH54" s="152" t="s">
        <v>27</v>
      </c>
      <c r="AI54" s="152" t="s">
        <v>27</v>
      </c>
      <c r="AJ54" s="152" t="s">
        <v>27</v>
      </c>
      <c r="AK54" s="152" t="s">
        <v>27</v>
      </c>
      <c r="AL54" s="3">
        <f t="shared" si="1"/>
        <v>31</v>
      </c>
    </row>
    <row r="55" spans="2:38" ht="24" customHeight="1" thickBot="1" x14ac:dyDescent="0.35">
      <c r="B55" s="170" t="s">
        <v>87</v>
      </c>
      <c r="C55" s="172" t="s">
        <v>88</v>
      </c>
      <c r="D55" s="129"/>
      <c r="E55" s="129"/>
      <c r="F55" s="129"/>
      <c r="G55" s="129"/>
      <c r="H55" s="152" t="s">
        <v>27</v>
      </c>
      <c r="I55" s="129"/>
      <c r="J55" s="129"/>
      <c r="K55" s="129"/>
      <c r="L55" s="135"/>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3">
        <f t="shared" si="1"/>
        <v>1</v>
      </c>
    </row>
    <row r="56" spans="2:38" ht="24" customHeight="1" thickBot="1" x14ac:dyDescent="0.35">
      <c r="B56" s="170" t="s">
        <v>89</v>
      </c>
      <c r="C56" s="182" t="s">
        <v>90</v>
      </c>
      <c r="D56" s="152" t="s">
        <v>27</v>
      </c>
      <c r="E56" s="129"/>
      <c r="F56" s="152" t="s">
        <v>27</v>
      </c>
      <c r="G56" s="129"/>
      <c r="H56" s="129" t="s">
        <v>65</v>
      </c>
      <c r="I56" s="152" t="s">
        <v>27</v>
      </c>
      <c r="J56" s="152" t="s">
        <v>27</v>
      </c>
      <c r="K56" s="129"/>
      <c r="L56" s="129"/>
      <c r="M56" s="152" t="s">
        <v>27</v>
      </c>
      <c r="N56" s="152" t="s">
        <v>27</v>
      </c>
      <c r="O56" s="129"/>
      <c r="P56" s="152" t="s">
        <v>27</v>
      </c>
      <c r="Q56" s="152" t="s">
        <v>27</v>
      </c>
      <c r="R56" s="129" t="s">
        <v>27</v>
      </c>
      <c r="S56" s="129" t="s">
        <v>27</v>
      </c>
      <c r="T56" s="152" t="s">
        <v>27</v>
      </c>
      <c r="U56" s="152" t="s">
        <v>27</v>
      </c>
      <c r="V56" s="152" t="s">
        <v>27</v>
      </c>
      <c r="W56" s="152" t="s">
        <v>27</v>
      </c>
      <c r="X56" s="152" t="s">
        <v>27</v>
      </c>
      <c r="Y56" s="152" t="s">
        <v>27</v>
      </c>
      <c r="Z56" s="129" t="s">
        <v>27</v>
      </c>
      <c r="AA56" s="129"/>
      <c r="AB56" s="152" t="s">
        <v>27</v>
      </c>
      <c r="AC56" s="152" t="s">
        <v>27</v>
      </c>
      <c r="AD56" s="129"/>
      <c r="AE56" s="129"/>
      <c r="AF56" s="152" t="s">
        <v>27</v>
      </c>
      <c r="AG56" s="129"/>
      <c r="AH56" s="152" t="s">
        <v>27</v>
      </c>
      <c r="AI56" s="152" t="s">
        <v>27</v>
      </c>
      <c r="AJ56" s="152" t="s">
        <v>27</v>
      </c>
      <c r="AK56" s="152" t="s">
        <v>27</v>
      </c>
      <c r="AL56" s="3">
        <f t="shared" si="1"/>
        <v>25</v>
      </c>
    </row>
    <row r="57" spans="2:38" ht="24" customHeight="1" thickBot="1" x14ac:dyDescent="0.35">
      <c r="B57" s="170" t="s">
        <v>91</v>
      </c>
      <c r="C57" s="182" t="s">
        <v>92</v>
      </c>
      <c r="D57" s="152" t="s">
        <v>27</v>
      </c>
      <c r="E57" s="129"/>
      <c r="F57" s="152" t="s">
        <v>27</v>
      </c>
      <c r="G57" s="129"/>
      <c r="H57" s="129" t="s">
        <v>65</v>
      </c>
      <c r="I57" s="152" t="s">
        <v>27</v>
      </c>
      <c r="J57" s="152" t="s">
        <v>27</v>
      </c>
      <c r="K57" s="129"/>
      <c r="L57" s="129"/>
      <c r="M57" s="152" t="s">
        <v>27</v>
      </c>
      <c r="N57" s="152" t="s">
        <v>27</v>
      </c>
      <c r="O57" s="129"/>
      <c r="P57" s="152" t="s">
        <v>27</v>
      </c>
      <c r="Q57" s="152" t="s">
        <v>27</v>
      </c>
      <c r="R57" s="129" t="s">
        <v>27</v>
      </c>
      <c r="S57" s="129" t="s">
        <v>27</v>
      </c>
      <c r="T57" s="152" t="s">
        <v>27</v>
      </c>
      <c r="U57" s="152" t="s">
        <v>27</v>
      </c>
      <c r="V57" s="152" t="s">
        <v>27</v>
      </c>
      <c r="W57" s="152" t="s">
        <v>27</v>
      </c>
      <c r="X57" s="152" t="s">
        <v>27</v>
      </c>
      <c r="Y57" s="152" t="s">
        <v>27</v>
      </c>
      <c r="Z57" s="129" t="s">
        <v>27</v>
      </c>
      <c r="AA57" s="129"/>
      <c r="AB57" s="152" t="s">
        <v>27</v>
      </c>
      <c r="AC57" s="152" t="s">
        <v>27</v>
      </c>
      <c r="AD57" s="129"/>
      <c r="AE57" s="129"/>
      <c r="AF57" s="152" t="s">
        <v>27</v>
      </c>
      <c r="AG57" s="129"/>
      <c r="AH57" s="152" t="s">
        <v>27</v>
      </c>
      <c r="AI57" s="152" t="s">
        <v>27</v>
      </c>
      <c r="AJ57" s="152" t="s">
        <v>27</v>
      </c>
      <c r="AK57" s="152" t="s">
        <v>27</v>
      </c>
      <c r="AL57" s="3">
        <f t="shared" si="1"/>
        <v>25</v>
      </c>
    </row>
    <row r="58" spans="2:38" ht="24" customHeight="1" thickBot="1" x14ac:dyDescent="0.35">
      <c r="B58" s="170" t="s">
        <v>93</v>
      </c>
      <c r="C58" s="182" t="s">
        <v>94</v>
      </c>
      <c r="D58" s="152" t="s">
        <v>27</v>
      </c>
      <c r="E58" s="129"/>
      <c r="F58" s="152" t="s">
        <v>27</v>
      </c>
      <c r="G58" s="129"/>
      <c r="H58" s="129" t="s">
        <v>65</v>
      </c>
      <c r="I58" s="152" t="s">
        <v>27</v>
      </c>
      <c r="J58" s="152" t="s">
        <v>27</v>
      </c>
      <c r="K58" s="129"/>
      <c r="L58" s="129"/>
      <c r="M58" s="152" t="s">
        <v>27</v>
      </c>
      <c r="N58" s="152" t="s">
        <v>27</v>
      </c>
      <c r="O58" s="129"/>
      <c r="P58" s="152" t="s">
        <v>27</v>
      </c>
      <c r="Q58" s="152" t="s">
        <v>27</v>
      </c>
      <c r="R58" s="129" t="s">
        <v>27</v>
      </c>
      <c r="S58" s="129" t="s">
        <v>27</v>
      </c>
      <c r="T58" s="152" t="s">
        <v>27</v>
      </c>
      <c r="U58" s="152" t="s">
        <v>27</v>
      </c>
      <c r="V58" s="152" t="s">
        <v>27</v>
      </c>
      <c r="W58" s="152" t="s">
        <v>27</v>
      </c>
      <c r="X58" s="152" t="s">
        <v>27</v>
      </c>
      <c r="Y58" s="152" t="s">
        <v>27</v>
      </c>
      <c r="Z58" s="129" t="s">
        <v>27</v>
      </c>
      <c r="AA58" s="129"/>
      <c r="AB58" s="152" t="s">
        <v>27</v>
      </c>
      <c r="AC58" s="152" t="s">
        <v>27</v>
      </c>
      <c r="AD58" s="129"/>
      <c r="AE58" s="129"/>
      <c r="AF58" s="152" t="s">
        <v>27</v>
      </c>
      <c r="AG58" s="129"/>
      <c r="AH58" s="152" t="s">
        <v>27</v>
      </c>
      <c r="AI58" s="152" t="s">
        <v>27</v>
      </c>
      <c r="AJ58" s="152" t="s">
        <v>27</v>
      </c>
      <c r="AK58" s="152" t="s">
        <v>27</v>
      </c>
      <c r="AL58" s="3">
        <f t="shared" si="1"/>
        <v>25</v>
      </c>
    </row>
    <row r="59" spans="2:38" ht="24" customHeight="1" thickBot="1" x14ac:dyDescent="0.35">
      <c r="B59" s="170" t="s">
        <v>95</v>
      </c>
      <c r="C59" s="172" t="s">
        <v>96</v>
      </c>
      <c r="D59" s="152" t="s">
        <v>27</v>
      </c>
      <c r="E59" s="151"/>
      <c r="F59" s="152" t="s">
        <v>27</v>
      </c>
      <c r="G59" s="135"/>
      <c r="H59" s="129" t="s">
        <v>65</v>
      </c>
      <c r="I59" s="152" t="s">
        <v>27</v>
      </c>
      <c r="J59" s="129"/>
      <c r="K59" s="152" t="s">
        <v>27</v>
      </c>
      <c r="L59" s="129"/>
      <c r="M59" s="152" t="s">
        <v>27</v>
      </c>
      <c r="N59" s="152" t="s">
        <v>27</v>
      </c>
      <c r="O59" s="129"/>
      <c r="P59" s="152" t="s">
        <v>27</v>
      </c>
      <c r="Q59" s="152" t="s">
        <v>27</v>
      </c>
      <c r="R59" s="129" t="s">
        <v>27</v>
      </c>
      <c r="S59" s="135" t="s">
        <v>27</v>
      </c>
      <c r="T59" s="152" t="s">
        <v>27</v>
      </c>
      <c r="U59" s="152" t="s">
        <v>27</v>
      </c>
      <c r="V59" s="152" t="s">
        <v>27</v>
      </c>
      <c r="W59" s="152" t="s">
        <v>27</v>
      </c>
      <c r="X59" s="153" t="s">
        <v>441</v>
      </c>
      <c r="Y59" s="152" t="s">
        <v>27</v>
      </c>
      <c r="Z59" s="129" t="s">
        <v>27</v>
      </c>
      <c r="AA59" s="152" t="s">
        <v>27</v>
      </c>
      <c r="AB59" s="152" t="s">
        <v>27</v>
      </c>
      <c r="AC59" s="152" t="s">
        <v>27</v>
      </c>
      <c r="AD59" s="135"/>
      <c r="AE59" s="135"/>
      <c r="AF59" s="152" t="s">
        <v>27</v>
      </c>
      <c r="AG59" s="135"/>
      <c r="AH59" s="152" t="s">
        <v>27</v>
      </c>
      <c r="AI59" s="152" t="s">
        <v>27</v>
      </c>
      <c r="AJ59" s="152" t="s">
        <v>27</v>
      </c>
      <c r="AK59" s="152" t="s">
        <v>27</v>
      </c>
      <c r="AL59" s="3">
        <f t="shared" si="1"/>
        <v>26</v>
      </c>
    </row>
    <row r="60" spans="2:38" ht="24" customHeight="1" thickBot="1" x14ac:dyDescent="0.35">
      <c r="B60" s="170" t="s">
        <v>97</v>
      </c>
      <c r="C60" s="182" t="s">
        <v>98</v>
      </c>
      <c r="D60" s="129"/>
      <c r="E60" s="152" t="s">
        <v>27</v>
      </c>
      <c r="F60" s="129"/>
      <c r="G60" s="129"/>
      <c r="H60" s="129"/>
      <c r="I60" s="129"/>
      <c r="J60" s="129"/>
      <c r="K60" s="152" t="s">
        <v>27</v>
      </c>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3">
        <f t="shared" si="1"/>
        <v>2</v>
      </c>
    </row>
    <row r="61" spans="2:38" ht="24" customHeight="1" thickBot="1" x14ac:dyDescent="0.35">
      <c r="B61" s="170" t="s">
        <v>99</v>
      </c>
      <c r="C61" s="182" t="s">
        <v>100</v>
      </c>
      <c r="D61" s="131"/>
      <c r="E61" s="152" t="s">
        <v>27</v>
      </c>
      <c r="F61" s="129"/>
      <c r="G61" s="131"/>
      <c r="H61" s="129"/>
      <c r="I61" s="131"/>
      <c r="J61" s="131"/>
      <c r="K61" s="152" t="s">
        <v>27</v>
      </c>
      <c r="L61" s="131"/>
      <c r="M61" s="131"/>
      <c r="N61" s="131"/>
      <c r="O61" s="131"/>
      <c r="P61" s="131"/>
      <c r="Q61" s="131"/>
      <c r="R61" s="131"/>
      <c r="S61" s="131"/>
      <c r="T61" s="131"/>
      <c r="U61" s="131"/>
      <c r="V61" s="131"/>
      <c r="W61" s="131"/>
      <c r="X61" s="131"/>
      <c r="Y61" s="131"/>
      <c r="Z61" s="131"/>
      <c r="AA61" s="131"/>
      <c r="AB61" s="131"/>
      <c r="AC61" s="131"/>
      <c r="AD61" s="131"/>
      <c r="AE61" s="131"/>
      <c r="AF61" s="129"/>
      <c r="AG61" s="131"/>
      <c r="AH61" s="129"/>
      <c r="AI61" s="129"/>
      <c r="AJ61" s="131"/>
      <c r="AK61" s="129"/>
      <c r="AL61" s="3">
        <f t="shared" si="1"/>
        <v>2</v>
      </c>
    </row>
    <row r="62" spans="2:38" ht="24" customHeight="1" thickBot="1" x14ac:dyDescent="0.35">
      <c r="B62" s="170" t="s">
        <v>101</v>
      </c>
      <c r="C62" s="182" t="s">
        <v>102</v>
      </c>
      <c r="D62" s="131"/>
      <c r="E62" s="151"/>
      <c r="F62" s="129"/>
      <c r="G62" s="131"/>
      <c r="H62" s="152" t="s">
        <v>27</v>
      </c>
      <c r="I62" s="131"/>
      <c r="J62" s="131"/>
      <c r="K62" s="129"/>
      <c r="L62" s="131"/>
      <c r="M62" s="131"/>
      <c r="N62" s="131"/>
      <c r="O62" s="131"/>
      <c r="P62" s="131"/>
      <c r="Q62" s="131"/>
      <c r="R62" s="131"/>
      <c r="S62" s="131"/>
      <c r="T62" s="131"/>
      <c r="U62" s="131"/>
      <c r="V62" s="131"/>
      <c r="W62" s="131"/>
      <c r="X62" s="131"/>
      <c r="Y62" s="131"/>
      <c r="Z62" s="131"/>
      <c r="AA62" s="131"/>
      <c r="AB62" s="131"/>
      <c r="AC62" s="131"/>
      <c r="AD62" s="131"/>
      <c r="AE62" s="131"/>
      <c r="AF62" s="129"/>
      <c r="AG62" s="131"/>
      <c r="AH62" s="129"/>
      <c r="AI62" s="129"/>
      <c r="AJ62" s="131"/>
      <c r="AK62" s="129"/>
      <c r="AL62" s="3">
        <f t="shared" si="1"/>
        <v>1</v>
      </c>
    </row>
    <row r="63" spans="2:38" ht="35.25" customHeight="1" thickBot="1" x14ac:dyDescent="0.35">
      <c r="B63" s="170" t="s">
        <v>103</v>
      </c>
      <c r="C63" s="172" t="s">
        <v>104</v>
      </c>
      <c r="D63" s="131"/>
      <c r="E63" s="151"/>
      <c r="F63" s="129"/>
      <c r="G63" s="131"/>
      <c r="H63" s="152" t="s">
        <v>27</v>
      </c>
      <c r="I63" s="131"/>
      <c r="J63" s="131"/>
      <c r="K63" s="129"/>
      <c r="L63" s="131"/>
      <c r="M63" s="131"/>
      <c r="N63" s="131"/>
      <c r="O63" s="131"/>
      <c r="P63" s="131"/>
      <c r="Q63" s="131"/>
      <c r="R63" s="131"/>
      <c r="S63" s="131"/>
      <c r="T63" s="131"/>
      <c r="U63" s="131"/>
      <c r="V63" s="131"/>
      <c r="W63" s="131"/>
      <c r="X63" s="131"/>
      <c r="Y63" s="131"/>
      <c r="Z63" s="131"/>
      <c r="AA63" s="131"/>
      <c r="AB63" s="131"/>
      <c r="AC63" s="131"/>
      <c r="AD63" s="131"/>
      <c r="AE63" s="131"/>
      <c r="AF63" s="129"/>
      <c r="AG63" s="131"/>
      <c r="AH63" s="129"/>
      <c r="AI63" s="129"/>
      <c r="AJ63" s="131"/>
      <c r="AK63" s="129"/>
      <c r="AL63" s="3">
        <f t="shared" si="1"/>
        <v>1</v>
      </c>
    </row>
    <row r="64" spans="2:38" ht="24" customHeight="1" thickBot="1" x14ac:dyDescent="0.35">
      <c r="B64" s="170" t="s">
        <v>105</v>
      </c>
      <c r="C64" s="182" t="s">
        <v>106</v>
      </c>
      <c r="D64" s="131"/>
      <c r="E64" s="151"/>
      <c r="F64" s="129"/>
      <c r="G64" s="131"/>
      <c r="H64" s="152" t="s">
        <v>27</v>
      </c>
      <c r="I64" s="131"/>
      <c r="J64" s="131"/>
      <c r="K64" s="129"/>
      <c r="L64" s="131"/>
      <c r="M64" s="131"/>
      <c r="N64" s="131"/>
      <c r="O64" s="131"/>
      <c r="P64" s="131"/>
      <c r="Q64" s="131"/>
      <c r="R64" s="131"/>
      <c r="S64" s="131"/>
      <c r="T64" s="131"/>
      <c r="U64" s="131"/>
      <c r="V64" s="131"/>
      <c r="W64" s="131"/>
      <c r="X64" s="131"/>
      <c r="Y64" s="131"/>
      <c r="Z64" s="131"/>
      <c r="AA64" s="131"/>
      <c r="AB64" s="131"/>
      <c r="AC64" s="131"/>
      <c r="AD64" s="131"/>
      <c r="AE64" s="131"/>
      <c r="AF64" s="129"/>
      <c r="AG64" s="131"/>
      <c r="AH64" s="129"/>
      <c r="AI64" s="129"/>
      <c r="AJ64" s="131"/>
      <c r="AK64" s="129"/>
      <c r="AL64" s="3">
        <f t="shared" si="1"/>
        <v>1</v>
      </c>
    </row>
    <row r="65" spans="2:38" ht="24" customHeight="1" thickBot="1" x14ac:dyDescent="0.35">
      <c r="B65" s="170" t="s">
        <v>107</v>
      </c>
      <c r="C65" s="182" t="s">
        <v>108</v>
      </c>
      <c r="D65" s="131"/>
      <c r="E65" s="151"/>
      <c r="F65" s="152" t="s">
        <v>27</v>
      </c>
      <c r="G65" s="131"/>
      <c r="H65" s="129"/>
      <c r="I65" s="131"/>
      <c r="J65" s="131"/>
      <c r="K65" s="152" t="s">
        <v>27</v>
      </c>
      <c r="L65" s="131"/>
      <c r="M65" s="131"/>
      <c r="N65" s="131"/>
      <c r="O65" s="131"/>
      <c r="P65" s="131"/>
      <c r="Q65" s="131"/>
      <c r="R65" s="131"/>
      <c r="S65" s="131"/>
      <c r="T65" s="131"/>
      <c r="U65" s="131"/>
      <c r="V65" s="131"/>
      <c r="W65" s="131"/>
      <c r="X65" s="131"/>
      <c r="Y65" s="131"/>
      <c r="Z65" s="131"/>
      <c r="AA65" s="131"/>
      <c r="AB65" s="131"/>
      <c r="AC65" s="131"/>
      <c r="AD65" s="131"/>
      <c r="AE65" s="131"/>
      <c r="AF65" s="129"/>
      <c r="AG65" s="131"/>
      <c r="AH65" s="129"/>
      <c r="AI65" s="129"/>
      <c r="AJ65" s="131"/>
      <c r="AK65" s="129"/>
      <c r="AL65" s="3">
        <f t="shared" si="1"/>
        <v>2</v>
      </c>
    </row>
    <row r="66" spans="2:38" ht="24" customHeight="1" thickBot="1" x14ac:dyDescent="0.35">
      <c r="B66" s="170" t="s">
        <v>109</v>
      </c>
      <c r="C66" s="182" t="s">
        <v>110</v>
      </c>
      <c r="D66" s="131"/>
      <c r="E66" s="151"/>
      <c r="F66" s="152" t="s">
        <v>27</v>
      </c>
      <c r="G66" s="131"/>
      <c r="H66" s="129"/>
      <c r="I66" s="131"/>
      <c r="J66" s="131"/>
      <c r="K66" s="129"/>
      <c r="L66" s="131"/>
      <c r="M66" s="131"/>
      <c r="N66" s="131"/>
      <c r="O66" s="131"/>
      <c r="P66" s="131"/>
      <c r="Q66" s="131"/>
      <c r="R66" s="131"/>
      <c r="S66" s="131"/>
      <c r="T66" s="131"/>
      <c r="U66" s="131"/>
      <c r="V66" s="131"/>
      <c r="W66" s="131"/>
      <c r="X66" s="131"/>
      <c r="Y66" s="131"/>
      <c r="Z66" s="131"/>
      <c r="AA66" s="131"/>
      <c r="AB66" s="131"/>
      <c r="AC66" s="131"/>
      <c r="AD66" s="131"/>
      <c r="AE66" s="131"/>
      <c r="AF66" s="129"/>
      <c r="AG66" s="131"/>
      <c r="AH66" s="129"/>
      <c r="AI66" s="129"/>
      <c r="AJ66" s="131"/>
      <c r="AK66" s="152" t="s">
        <v>27</v>
      </c>
      <c r="AL66" s="3">
        <f t="shared" si="1"/>
        <v>2</v>
      </c>
    </row>
    <row r="67" spans="2:38" ht="24" customHeight="1" thickBot="1" x14ac:dyDescent="0.35">
      <c r="B67" s="170" t="s">
        <v>111</v>
      </c>
      <c r="C67" s="182" t="s">
        <v>112</v>
      </c>
      <c r="D67" s="131"/>
      <c r="E67" s="151"/>
      <c r="F67" s="129"/>
      <c r="G67" s="131"/>
      <c r="H67" s="129"/>
      <c r="I67" s="131"/>
      <c r="J67" s="131"/>
      <c r="K67" s="152" t="s">
        <v>27</v>
      </c>
      <c r="L67" s="131"/>
      <c r="M67" s="131"/>
      <c r="N67" s="131"/>
      <c r="O67" s="131"/>
      <c r="P67" s="131"/>
      <c r="Q67" s="131"/>
      <c r="R67" s="131"/>
      <c r="S67" s="131"/>
      <c r="T67" s="131"/>
      <c r="U67" s="131"/>
      <c r="V67" s="131"/>
      <c r="W67" s="131"/>
      <c r="X67" s="131"/>
      <c r="Y67" s="131"/>
      <c r="Z67" s="131"/>
      <c r="AA67" s="131"/>
      <c r="AB67" s="131"/>
      <c r="AC67" s="131"/>
      <c r="AD67" s="131"/>
      <c r="AE67" s="131"/>
      <c r="AF67" s="129"/>
      <c r="AG67" s="131"/>
      <c r="AH67" s="129"/>
      <c r="AI67" s="129"/>
      <c r="AJ67" s="131"/>
      <c r="AK67" s="129"/>
      <c r="AL67" s="3">
        <f t="shared" si="1"/>
        <v>1</v>
      </c>
    </row>
    <row r="68" spans="2:38" ht="24" customHeight="1" thickBot="1" x14ac:dyDescent="0.35">
      <c r="B68" s="170" t="s">
        <v>113</v>
      </c>
      <c r="C68" s="182" t="s">
        <v>114</v>
      </c>
      <c r="D68" s="131"/>
      <c r="E68" s="151"/>
      <c r="F68" s="129"/>
      <c r="G68" s="131"/>
      <c r="H68" s="129"/>
      <c r="I68" s="131"/>
      <c r="J68" s="131"/>
      <c r="K68" s="129"/>
      <c r="L68" s="131"/>
      <c r="M68" s="131"/>
      <c r="N68" s="131"/>
      <c r="O68" s="131"/>
      <c r="P68" s="131"/>
      <c r="Q68" s="131"/>
      <c r="R68" s="131"/>
      <c r="S68" s="131"/>
      <c r="T68" s="131"/>
      <c r="U68" s="131"/>
      <c r="V68" s="131"/>
      <c r="W68" s="131"/>
      <c r="X68" s="131"/>
      <c r="Y68" s="131"/>
      <c r="Z68" s="131"/>
      <c r="AA68" s="131"/>
      <c r="AB68" s="131"/>
      <c r="AC68" s="131"/>
      <c r="AD68" s="131"/>
      <c r="AE68" s="131"/>
      <c r="AF68" s="129"/>
      <c r="AG68" s="131"/>
      <c r="AH68" s="152" t="s">
        <v>27</v>
      </c>
      <c r="AI68" s="129"/>
      <c r="AJ68" s="131"/>
      <c r="AK68" s="129"/>
      <c r="AL68" s="3">
        <f t="shared" si="1"/>
        <v>1</v>
      </c>
    </row>
    <row r="69" spans="2:38" ht="31.95" customHeight="1" thickBot="1" x14ac:dyDescent="0.35">
      <c r="B69" s="170" t="s">
        <v>115</v>
      </c>
      <c r="C69" s="182" t="s">
        <v>116</v>
      </c>
      <c r="D69" s="131"/>
      <c r="E69" s="151"/>
      <c r="F69" s="129"/>
      <c r="G69" s="131"/>
      <c r="H69" s="129"/>
      <c r="I69" s="131"/>
      <c r="J69" s="131"/>
      <c r="K69" s="152" t="s">
        <v>27</v>
      </c>
      <c r="L69" s="131"/>
      <c r="M69" s="131"/>
      <c r="N69" s="131"/>
      <c r="O69" s="131"/>
      <c r="P69" s="131"/>
      <c r="Q69" s="131"/>
      <c r="R69" s="131"/>
      <c r="S69" s="131"/>
      <c r="T69" s="131"/>
      <c r="U69" s="131"/>
      <c r="V69" s="131"/>
      <c r="W69" s="131"/>
      <c r="X69" s="131"/>
      <c r="Y69" s="131"/>
      <c r="Z69" s="131"/>
      <c r="AA69" s="131"/>
      <c r="AB69" s="131"/>
      <c r="AC69" s="131"/>
      <c r="AD69" s="131"/>
      <c r="AE69" s="131"/>
      <c r="AF69" s="129"/>
      <c r="AG69" s="131"/>
      <c r="AH69" s="129"/>
      <c r="AI69" s="129"/>
      <c r="AJ69" s="131"/>
      <c r="AK69" s="129"/>
      <c r="AL69" s="3">
        <f t="shared" si="1"/>
        <v>1</v>
      </c>
    </row>
    <row r="70" spans="2:38" ht="24" customHeight="1" thickBot="1" x14ac:dyDescent="0.35">
      <c r="B70" s="170" t="s">
        <v>117</v>
      </c>
      <c r="C70" s="182" t="s">
        <v>118</v>
      </c>
      <c r="D70" s="131"/>
      <c r="E70" s="203"/>
      <c r="F70" s="152" t="s">
        <v>27</v>
      </c>
      <c r="G70" s="131"/>
      <c r="H70" s="129"/>
      <c r="I70" s="205"/>
      <c r="J70" s="129"/>
      <c r="K70" s="152" t="s">
        <v>27</v>
      </c>
      <c r="L70" s="131"/>
      <c r="M70" s="205"/>
      <c r="N70" s="205"/>
      <c r="O70" s="131"/>
      <c r="P70" s="131"/>
      <c r="Q70" s="131"/>
      <c r="R70" s="205"/>
      <c r="S70" s="205"/>
      <c r="T70" s="131"/>
      <c r="U70" s="131"/>
      <c r="V70" s="205"/>
      <c r="W70" s="205"/>
      <c r="X70" s="131"/>
      <c r="Y70" s="131"/>
      <c r="Z70" s="205"/>
      <c r="AA70" s="129"/>
      <c r="AB70" s="205"/>
      <c r="AC70" s="205"/>
      <c r="AD70" s="131"/>
      <c r="AE70" s="131"/>
      <c r="AF70" s="129"/>
      <c r="AG70" s="131"/>
      <c r="AH70" s="152" t="s">
        <v>27</v>
      </c>
      <c r="AI70" s="129"/>
      <c r="AJ70" s="205"/>
      <c r="AK70" s="152" t="s">
        <v>27</v>
      </c>
      <c r="AL70" s="3">
        <f t="shared" si="1"/>
        <v>4</v>
      </c>
    </row>
    <row r="71" spans="2:38" ht="24" customHeight="1" thickBot="1" x14ac:dyDescent="0.35">
      <c r="B71" s="170" t="s">
        <v>119</v>
      </c>
      <c r="C71" s="173" t="s">
        <v>458</v>
      </c>
      <c r="D71" s="152" t="s">
        <v>27</v>
      </c>
      <c r="E71" s="204" t="s">
        <v>27</v>
      </c>
      <c r="F71" s="152" t="s">
        <v>27</v>
      </c>
      <c r="G71" s="129"/>
      <c r="H71" s="129"/>
      <c r="I71" s="204" t="s">
        <v>27</v>
      </c>
      <c r="J71" s="129"/>
      <c r="K71" s="152" t="s">
        <v>27</v>
      </c>
      <c r="L71" s="131"/>
      <c r="M71" s="204" t="s">
        <v>27</v>
      </c>
      <c r="N71" s="204" t="s">
        <v>27</v>
      </c>
      <c r="O71" s="129"/>
      <c r="P71" s="152" t="s">
        <v>27</v>
      </c>
      <c r="Q71" s="152" t="s">
        <v>27</v>
      </c>
      <c r="R71" s="208" t="s">
        <v>27</v>
      </c>
      <c r="S71" s="209" t="s">
        <v>27</v>
      </c>
      <c r="T71" s="152" t="s">
        <v>27</v>
      </c>
      <c r="U71" s="152" t="s">
        <v>27</v>
      </c>
      <c r="V71" s="204" t="s">
        <v>27</v>
      </c>
      <c r="W71" s="204" t="s">
        <v>27</v>
      </c>
      <c r="X71" s="152" t="s">
        <v>27</v>
      </c>
      <c r="Y71" s="152" t="s">
        <v>27</v>
      </c>
      <c r="Z71" s="208" t="s">
        <v>27</v>
      </c>
      <c r="AA71" s="129"/>
      <c r="AB71" s="204" t="s">
        <v>27</v>
      </c>
      <c r="AC71" s="204" t="s">
        <v>27</v>
      </c>
      <c r="AD71" s="129"/>
      <c r="AE71" s="129"/>
      <c r="AF71" s="152" t="s">
        <v>27</v>
      </c>
      <c r="AG71" s="129"/>
      <c r="AH71" s="152" t="s">
        <v>27</v>
      </c>
      <c r="AI71" s="152" t="s">
        <v>27</v>
      </c>
      <c r="AJ71" s="204" t="s">
        <v>27</v>
      </c>
      <c r="AK71" s="152" t="s">
        <v>27</v>
      </c>
      <c r="AL71" s="3">
        <f t="shared" si="1"/>
        <v>25</v>
      </c>
    </row>
    <row r="72" spans="2:38" s="5" customFormat="1" ht="24" customHeight="1" thickBot="1" x14ac:dyDescent="0.35">
      <c r="B72" s="175" t="s">
        <v>120</v>
      </c>
      <c r="C72" s="178" t="s">
        <v>168</v>
      </c>
      <c r="D72" s="154"/>
      <c r="E72" s="154" t="s">
        <v>27</v>
      </c>
      <c r="F72" s="154" t="s">
        <v>27</v>
      </c>
      <c r="G72" s="154" t="s">
        <v>27</v>
      </c>
      <c r="H72" s="154" t="s">
        <v>27</v>
      </c>
      <c r="I72" s="154" t="s">
        <v>27</v>
      </c>
      <c r="J72" s="154" t="s">
        <v>27</v>
      </c>
      <c r="K72" s="154" t="s">
        <v>27</v>
      </c>
      <c r="L72" s="154"/>
      <c r="M72" s="154" t="s">
        <v>27</v>
      </c>
      <c r="N72" s="154" t="s">
        <v>27</v>
      </c>
      <c r="O72" s="154" t="s">
        <v>27</v>
      </c>
      <c r="P72" s="154" t="s">
        <v>27</v>
      </c>
      <c r="Q72" s="154" t="s">
        <v>27</v>
      </c>
      <c r="R72" s="146" t="s">
        <v>27</v>
      </c>
      <c r="S72" s="146" t="s">
        <v>27</v>
      </c>
      <c r="T72" s="154" t="s">
        <v>27</v>
      </c>
      <c r="U72" s="154" t="s">
        <v>27</v>
      </c>
      <c r="V72" s="154" t="s">
        <v>27</v>
      </c>
      <c r="W72" s="154" t="s">
        <v>27</v>
      </c>
      <c r="X72" s="154" t="s">
        <v>27</v>
      </c>
      <c r="Y72" s="154" t="s">
        <v>27</v>
      </c>
      <c r="Z72" s="146" t="s">
        <v>27</v>
      </c>
      <c r="AA72" s="154" t="s">
        <v>27</v>
      </c>
      <c r="AB72" s="154" t="s">
        <v>27</v>
      </c>
      <c r="AC72" s="154" t="s">
        <v>27</v>
      </c>
      <c r="AD72" s="154" t="s">
        <v>27</v>
      </c>
      <c r="AE72" s="154" t="s">
        <v>27</v>
      </c>
      <c r="AF72" s="154" t="s">
        <v>27</v>
      </c>
      <c r="AG72" s="154" t="s">
        <v>27</v>
      </c>
      <c r="AH72" s="154" t="s">
        <v>27</v>
      </c>
      <c r="AI72" s="154" t="s">
        <v>27</v>
      </c>
      <c r="AJ72" s="154" t="s">
        <v>27</v>
      </c>
      <c r="AK72" s="154" t="s">
        <v>27</v>
      </c>
      <c r="AL72" s="3">
        <f t="shared" si="1"/>
        <v>32</v>
      </c>
    </row>
    <row r="73" spans="2:38" s="5" customFormat="1" ht="24" customHeight="1" thickBot="1" x14ac:dyDescent="0.35">
      <c r="B73" s="175" t="s">
        <v>120</v>
      </c>
      <c r="C73" s="177" t="s">
        <v>459</v>
      </c>
      <c r="D73" s="154" t="s">
        <v>27</v>
      </c>
      <c r="E73" s="146" t="s">
        <v>27</v>
      </c>
      <c r="F73" s="154" t="s">
        <v>27</v>
      </c>
      <c r="G73" s="154" t="s">
        <v>27</v>
      </c>
      <c r="H73" s="154" t="s">
        <v>27</v>
      </c>
      <c r="I73" s="146" t="s">
        <v>27</v>
      </c>
      <c r="J73" s="154" t="s">
        <v>27</v>
      </c>
      <c r="K73" s="154" t="s">
        <v>27</v>
      </c>
      <c r="L73" s="154" t="s">
        <v>27</v>
      </c>
      <c r="M73" s="146" t="s">
        <v>27</v>
      </c>
      <c r="N73" s="146" t="s">
        <v>27</v>
      </c>
      <c r="O73" s="154" t="s">
        <v>27</v>
      </c>
      <c r="P73" s="154" t="s">
        <v>27</v>
      </c>
      <c r="Q73" s="154" t="s">
        <v>27</v>
      </c>
      <c r="R73" s="146" t="s">
        <v>27</v>
      </c>
      <c r="S73" s="146" t="s">
        <v>27</v>
      </c>
      <c r="T73" s="154" t="s">
        <v>27</v>
      </c>
      <c r="U73" s="154" t="s">
        <v>27</v>
      </c>
      <c r="V73" s="146" t="s">
        <v>27</v>
      </c>
      <c r="W73" s="154" t="s">
        <v>27</v>
      </c>
      <c r="X73" s="154" t="s">
        <v>27</v>
      </c>
      <c r="Y73" s="154" t="s">
        <v>27</v>
      </c>
      <c r="Z73" s="146" t="s">
        <v>27</v>
      </c>
      <c r="AA73" s="154" t="s">
        <v>27</v>
      </c>
      <c r="AB73" s="146" t="s">
        <v>27</v>
      </c>
      <c r="AC73" s="146" t="s">
        <v>27</v>
      </c>
      <c r="AD73" s="154" t="s">
        <v>27</v>
      </c>
      <c r="AE73" s="154" t="s">
        <v>27</v>
      </c>
      <c r="AF73" s="154" t="s">
        <v>27</v>
      </c>
      <c r="AG73" s="154" t="s">
        <v>27</v>
      </c>
      <c r="AH73" s="154" t="s">
        <v>27</v>
      </c>
      <c r="AI73" s="154" t="s">
        <v>27</v>
      </c>
      <c r="AJ73" s="146" t="s">
        <v>27</v>
      </c>
      <c r="AK73" s="154" t="s">
        <v>27</v>
      </c>
      <c r="AL73" s="3">
        <f t="shared" si="1"/>
        <v>34</v>
      </c>
    </row>
    <row r="74" spans="2:38" s="5" customFormat="1" ht="42.75" customHeight="1" thickBot="1" x14ac:dyDescent="0.35">
      <c r="B74" s="170" t="s">
        <v>121</v>
      </c>
      <c r="C74" s="173" t="s">
        <v>460</v>
      </c>
      <c r="D74" s="155" t="s">
        <v>27</v>
      </c>
      <c r="E74" s="129" t="s">
        <v>27</v>
      </c>
      <c r="F74" s="152" t="s">
        <v>27</v>
      </c>
      <c r="G74" s="152" t="s">
        <v>27</v>
      </c>
      <c r="H74" s="152" t="s">
        <v>27</v>
      </c>
      <c r="I74" s="156" t="s">
        <v>442</v>
      </c>
      <c r="J74" s="156" t="s">
        <v>442</v>
      </c>
      <c r="K74" s="152" t="s">
        <v>27</v>
      </c>
      <c r="L74" s="156" t="s">
        <v>442</v>
      </c>
      <c r="M74" s="152" t="s">
        <v>27</v>
      </c>
      <c r="N74" s="156" t="s">
        <v>442</v>
      </c>
      <c r="O74" s="156" t="s">
        <v>442</v>
      </c>
      <c r="P74" s="156" t="s">
        <v>442</v>
      </c>
      <c r="Q74" s="152" t="s">
        <v>27</v>
      </c>
      <c r="R74" s="156" t="s">
        <v>442</v>
      </c>
      <c r="S74" s="156" t="s">
        <v>442</v>
      </c>
      <c r="T74" s="152" t="s">
        <v>27</v>
      </c>
      <c r="U74" s="152" t="s">
        <v>27</v>
      </c>
      <c r="V74" s="156" t="s">
        <v>442</v>
      </c>
      <c r="W74" s="156" t="s">
        <v>442</v>
      </c>
      <c r="X74" s="156" t="s">
        <v>442</v>
      </c>
      <c r="Y74" s="156" t="s">
        <v>442</v>
      </c>
      <c r="Z74" s="156" t="s">
        <v>442</v>
      </c>
      <c r="AA74" s="156" t="s">
        <v>442</v>
      </c>
      <c r="AB74" s="152" t="s">
        <v>27</v>
      </c>
      <c r="AC74" s="156" t="s">
        <v>442</v>
      </c>
      <c r="AD74" s="156" t="s">
        <v>442</v>
      </c>
      <c r="AE74" s="154" t="s">
        <v>27</v>
      </c>
      <c r="AF74" s="154" t="s">
        <v>27</v>
      </c>
      <c r="AG74" s="154" t="s">
        <v>27</v>
      </c>
      <c r="AH74" s="152" t="s">
        <v>27</v>
      </c>
      <c r="AI74" s="152" t="s">
        <v>27</v>
      </c>
      <c r="AJ74" s="156" t="s">
        <v>442</v>
      </c>
      <c r="AK74" s="152" t="s">
        <v>27</v>
      </c>
      <c r="AL74" s="3">
        <f>SUBTOTAL(103,S74:AK74)</f>
        <v>19</v>
      </c>
    </row>
    <row r="75" spans="2:38" ht="36" customHeight="1" thickBot="1" x14ac:dyDescent="0.35">
      <c r="B75" s="170" t="s">
        <v>121</v>
      </c>
      <c r="C75" s="173" t="s">
        <v>461</v>
      </c>
      <c r="D75" s="155" t="s">
        <v>27</v>
      </c>
      <c r="E75" s="152" t="s">
        <v>27</v>
      </c>
      <c r="F75" s="156" t="s">
        <v>443</v>
      </c>
      <c r="G75" s="152" t="s">
        <v>27</v>
      </c>
      <c r="H75" s="152" t="s">
        <v>27</v>
      </c>
      <c r="I75" s="156" t="s">
        <v>442</v>
      </c>
      <c r="J75" s="156" t="s">
        <v>442</v>
      </c>
      <c r="K75" s="152" t="s">
        <v>27</v>
      </c>
      <c r="L75" s="156" t="s">
        <v>442</v>
      </c>
      <c r="M75" s="152" t="s">
        <v>27</v>
      </c>
      <c r="N75" s="156" t="s">
        <v>442</v>
      </c>
      <c r="O75" s="156" t="s">
        <v>442</v>
      </c>
      <c r="P75" s="156" t="s">
        <v>442</v>
      </c>
      <c r="Q75" s="152" t="s">
        <v>27</v>
      </c>
      <c r="R75" s="156" t="s">
        <v>442</v>
      </c>
      <c r="S75" s="156" t="s">
        <v>442</v>
      </c>
      <c r="T75" s="152" t="s">
        <v>27</v>
      </c>
      <c r="U75" s="152" t="s">
        <v>27</v>
      </c>
      <c r="V75" s="156" t="s">
        <v>442</v>
      </c>
      <c r="W75" s="156" t="s">
        <v>442</v>
      </c>
      <c r="X75" s="156" t="s">
        <v>442</v>
      </c>
      <c r="Y75" s="156" t="s">
        <v>442</v>
      </c>
      <c r="Z75" s="156" t="s">
        <v>442</v>
      </c>
      <c r="AA75" s="156" t="s">
        <v>442</v>
      </c>
      <c r="AB75" s="152" t="s">
        <v>27</v>
      </c>
      <c r="AC75" s="156" t="s">
        <v>442</v>
      </c>
      <c r="AD75" s="156" t="s">
        <v>442</v>
      </c>
      <c r="AE75" s="154" t="s">
        <v>27</v>
      </c>
      <c r="AF75" s="154" t="s">
        <v>27</v>
      </c>
      <c r="AG75" s="154" t="s">
        <v>27</v>
      </c>
      <c r="AH75" s="152" t="s">
        <v>27</v>
      </c>
      <c r="AI75" s="152" t="s">
        <v>27</v>
      </c>
      <c r="AJ75" s="156" t="s">
        <v>442</v>
      </c>
      <c r="AK75" s="156" t="s">
        <v>443</v>
      </c>
      <c r="AL75" s="3">
        <f t="shared" ref="AL75:AL95" si="2">SUBTOTAL(103,D75:AK75)</f>
        <v>34</v>
      </c>
    </row>
    <row r="76" spans="2:38" ht="24" customHeight="1" thickBot="1" x14ac:dyDescent="0.35">
      <c r="B76" s="170" t="s">
        <v>122</v>
      </c>
      <c r="C76" s="182" t="s">
        <v>123</v>
      </c>
      <c r="D76" s="131"/>
      <c r="E76" s="129"/>
      <c r="F76" s="129"/>
      <c r="G76" s="129"/>
      <c r="H76" s="152" t="s">
        <v>27</v>
      </c>
      <c r="I76" s="129"/>
      <c r="J76" s="129"/>
      <c r="K76" s="129"/>
      <c r="L76" s="131"/>
      <c r="M76" s="129"/>
      <c r="N76" s="131"/>
      <c r="O76" s="131"/>
      <c r="P76" s="129"/>
      <c r="Q76" s="129"/>
      <c r="R76" s="135"/>
      <c r="S76" s="129"/>
      <c r="T76" s="129"/>
      <c r="U76" s="129"/>
      <c r="V76" s="131"/>
      <c r="W76" s="131"/>
      <c r="X76" s="129"/>
      <c r="Y76" s="129"/>
      <c r="Z76" s="131"/>
      <c r="AA76" s="129"/>
      <c r="AB76" s="131"/>
      <c r="AC76" s="129"/>
      <c r="AD76" s="129"/>
      <c r="AE76" s="129"/>
      <c r="AF76" s="152" t="s">
        <v>27</v>
      </c>
      <c r="AG76" s="129"/>
      <c r="AH76" s="129"/>
      <c r="AI76" s="152" t="s">
        <v>27</v>
      </c>
      <c r="AJ76" s="129"/>
      <c r="AK76" s="129"/>
      <c r="AL76" s="3">
        <f t="shared" si="2"/>
        <v>3</v>
      </c>
    </row>
    <row r="77" spans="2:38" ht="24" customHeight="1" thickBot="1" x14ac:dyDescent="0.35">
      <c r="B77" s="170" t="s">
        <v>124</v>
      </c>
      <c r="C77" s="172" t="s">
        <v>125</v>
      </c>
      <c r="D77" s="139" t="s">
        <v>27</v>
      </c>
      <c r="E77" s="139" t="s">
        <v>27</v>
      </c>
      <c r="F77" s="139" t="s">
        <v>27</v>
      </c>
      <c r="G77" s="139" t="s">
        <v>27</v>
      </c>
      <c r="H77" s="139" t="s">
        <v>27</v>
      </c>
      <c r="I77" s="139" t="s">
        <v>27</v>
      </c>
      <c r="J77" s="139" t="s">
        <v>27</v>
      </c>
      <c r="K77" s="139" t="s">
        <v>27</v>
      </c>
      <c r="L77" s="206"/>
      <c r="M77" s="139" t="s">
        <v>27</v>
      </c>
      <c r="N77" s="139" t="s">
        <v>27</v>
      </c>
      <c r="O77" s="139" t="s">
        <v>27</v>
      </c>
      <c r="P77" s="139" t="s">
        <v>27</v>
      </c>
      <c r="Q77" s="139" t="s">
        <v>27</v>
      </c>
      <c r="R77" s="139" t="s">
        <v>27</v>
      </c>
      <c r="S77" s="139" t="s">
        <v>27</v>
      </c>
      <c r="T77" s="139" t="s">
        <v>27</v>
      </c>
      <c r="U77" s="139" t="s">
        <v>27</v>
      </c>
      <c r="V77" s="139" t="s">
        <v>27</v>
      </c>
      <c r="W77" s="139" t="s">
        <v>27</v>
      </c>
      <c r="X77" s="139" t="s">
        <v>27</v>
      </c>
      <c r="Y77" s="139" t="s">
        <v>27</v>
      </c>
      <c r="Z77" s="139" t="s">
        <v>27</v>
      </c>
      <c r="AA77" s="139" t="s">
        <v>27</v>
      </c>
      <c r="AB77" s="139" t="s">
        <v>27</v>
      </c>
      <c r="AC77" s="139" t="s">
        <v>27</v>
      </c>
      <c r="AD77" s="139" t="s">
        <v>27</v>
      </c>
      <c r="AE77" s="152" t="s">
        <v>27</v>
      </c>
      <c r="AF77" s="139" t="s">
        <v>27</v>
      </c>
      <c r="AG77" s="139" t="s">
        <v>27</v>
      </c>
      <c r="AH77" s="139" t="s">
        <v>27</v>
      </c>
      <c r="AI77" s="139" t="s">
        <v>27</v>
      </c>
      <c r="AJ77" s="139" t="s">
        <v>27</v>
      </c>
      <c r="AK77" s="139" t="s">
        <v>27</v>
      </c>
      <c r="AL77" s="3">
        <f t="shared" si="2"/>
        <v>33</v>
      </c>
    </row>
    <row r="78" spans="2:38" s="73" customFormat="1" ht="24" customHeight="1" thickBot="1" x14ac:dyDescent="0.35">
      <c r="B78" s="180" t="s">
        <v>126</v>
      </c>
      <c r="C78" s="181" t="s">
        <v>462</v>
      </c>
      <c r="D78" s="157" t="s">
        <v>27</v>
      </c>
      <c r="E78" s="157" t="s">
        <v>27</v>
      </c>
      <c r="F78" s="157" t="s">
        <v>27</v>
      </c>
      <c r="G78" s="157" t="s">
        <v>27</v>
      </c>
      <c r="H78" s="157" t="s">
        <v>27</v>
      </c>
      <c r="I78" s="157" t="s">
        <v>27</v>
      </c>
      <c r="J78" s="157" t="s">
        <v>27</v>
      </c>
      <c r="K78" s="157" t="s">
        <v>27</v>
      </c>
      <c r="L78" s="157"/>
      <c r="M78" s="157" t="s">
        <v>27</v>
      </c>
      <c r="N78" s="157" t="s">
        <v>27</v>
      </c>
      <c r="O78" s="157" t="s">
        <v>27</v>
      </c>
      <c r="P78" s="157" t="s">
        <v>27</v>
      </c>
      <c r="Q78" s="157" t="s">
        <v>27</v>
      </c>
      <c r="R78" s="157" t="s">
        <v>27</v>
      </c>
      <c r="S78" s="157" t="s">
        <v>27</v>
      </c>
      <c r="T78" s="157" t="s">
        <v>27</v>
      </c>
      <c r="U78" s="157" t="s">
        <v>27</v>
      </c>
      <c r="V78" s="157" t="s">
        <v>27</v>
      </c>
      <c r="W78" s="157" t="s">
        <v>27</v>
      </c>
      <c r="X78" s="157" t="s">
        <v>27</v>
      </c>
      <c r="Y78" s="157" t="s">
        <v>27</v>
      </c>
      <c r="Z78" s="157" t="s">
        <v>27</v>
      </c>
      <c r="AA78" s="157" t="s">
        <v>27</v>
      </c>
      <c r="AB78" s="157" t="s">
        <v>27</v>
      </c>
      <c r="AC78" s="157" t="s">
        <v>27</v>
      </c>
      <c r="AD78" s="157" t="s">
        <v>27</v>
      </c>
      <c r="AE78" s="158" t="s">
        <v>27</v>
      </c>
      <c r="AF78" s="157" t="s">
        <v>27</v>
      </c>
      <c r="AG78" s="157" t="s">
        <v>27</v>
      </c>
      <c r="AH78" s="157" t="s">
        <v>27</v>
      </c>
      <c r="AI78" s="157" t="s">
        <v>27</v>
      </c>
      <c r="AJ78" s="157" t="s">
        <v>27</v>
      </c>
      <c r="AK78" s="157" t="s">
        <v>27</v>
      </c>
      <c r="AL78" s="72">
        <f t="shared" si="2"/>
        <v>33</v>
      </c>
    </row>
    <row r="79" spans="2:38" ht="24" customHeight="1" thickBot="1" x14ac:dyDescent="0.35">
      <c r="B79" s="170" t="s">
        <v>127</v>
      </c>
      <c r="C79" s="172" t="s">
        <v>128</v>
      </c>
      <c r="D79" s="139"/>
      <c r="E79" s="139"/>
      <c r="F79" s="139" t="s">
        <v>27</v>
      </c>
      <c r="G79" s="139" t="s">
        <v>27</v>
      </c>
      <c r="H79" s="139" t="s">
        <v>27</v>
      </c>
      <c r="I79" s="139"/>
      <c r="J79" s="138"/>
      <c r="K79" s="139" t="s">
        <v>27</v>
      </c>
      <c r="L79" s="138"/>
      <c r="M79" s="139"/>
      <c r="N79" s="139"/>
      <c r="O79" s="138"/>
      <c r="P79" s="206"/>
      <c r="Q79" s="139"/>
      <c r="R79" s="139"/>
      <c r="S79" s="139"/>
      <c r="T79" s="139"/>
      <c r="U79" s="139"/>
      <c r="V79" s="139"/>
      <c r="W79" s="138"/>
      <c r="X79" s="139"/>
      <c r="Y79" s="139"/>
      <c r="Z79" s="139"/>
      <c r="AA79" s="138"/>
      <c r="AB79" s="139"/>
      <c r="AC79" s="139"/>
      <c r="AD79" s="139" t="s">
        <v>27</v>
      </c>
      <c r="AE79" s="152" t="s">
        <v>27</v>
      </c>
      <c r="AF79" s="139" t="s">
        <v>27</v>
      </c>
      <c r="AG79" s="139" t="s">
        <v>27</v>
      </c>
      <c r="AH79" s="139" t="s">
        <v>27</v>
      </c>
      <c r="AI79" s="139" t="s">
        <v>27</v>
      </c>
      <c r="AJ79" s="139"/>
      <c r="AK79" s="139" t="s">
        <v>27</v>
      </c>
      <c r="AL79" s="3">
        <f t="shared" si="2"/>
        <v>11</v>
      </c>
    </row>
    <row r="80" spans="2:38" ht="24" customHeight="1" thickBot="1" x14ac:dyDescent="0.35">
      <c r="B80" s="170" t="s">
        <v>129</v>
      </c>
      <c r="C80" s="173" t="s">
        <v>463</v>
      </c>
      <c r="D80" s="139" t="s">
        <v>27</v>
      </c>
      <c r="E80" s="139" t="s">
        <v>27</v>
      </c>
      <c r="F80" s="139" t="s">
        <v>27</v>
      </c>
      <c r="G80" s="139" t="s">
        <v>27</v>
      </c>
      <c r="H80" s="139"/>
      <c r="I80" s="139" t="s">
        <v>27</v>
      </c>
      <c r="J80" s="139" t="s">
        <v>27</v>
      </c>
      <c r="K80" s="139" t="s">
        <v>27</v>
      </c>
      <c r="L80" s="206"/>
      <c r="M80" s="139" t="s">
        <v>27</v>
      </c>
      <c r="N80" s="139" t="s">
        <v>27</v>
      </c>
      <c r="O80" s="139" t="s">
        <v>27</v>
      </c>
      <c r="P80" s="139" t="s">
        <v>27</v>
      </c>
      <c r="Q80" s="139" t="s">
        <v>27</v>
      </c>
      <c r="R80" s="139" t="s">
        <v>27</v>
      </c>
      <c r="S80" s="139" t="s">
        <v>27</v>
      </c>
      <c r="T80" s="139" t="s">
        <v>27</v>
      </c>
      <c r="U80" s="139" t="s">
        <v>27</v>
      </c>
      <c r="V80" s="139" t="s">
        <v>27</v>
      </c>
      <c r="W80" s="139" t="s">
        <v>27</v>
      </c>
      <c r="X80" s="139" t="s">
        <v>27</v>
      </c>
      <c r="Y80" s="139" t="s">
        <v>27</v>
      </c>
      <c r="Z80" s="139" t="s">
        <v>27</v>
      </c>
      <c r="AA80" s="139" t="s">
        <v>27</v>
      </c>
      <c r="AB80" s="139" t="s">
        <v>27</v>
      </c>
      <c r="AC80" s="139" t="s">
        <v>27</v>
      </c>
      <c r="AD80" s="139" t="s">
        <v>27</v>
      </c>
      <c r="AE80" s="152" t="s">
        <v>27</v>
      </c>
      <c r="AF80" s="139" t="s">
        <v>27</v>
      </c>
      <c r="AG80" s="139" t="s">
        <v>27</v>
      </c>
      <c r="AH80" s="139" t="s">
        <v>27</v>
      </c>
      <c r="AI80" s="139" t="s">
        <v>27</v>
      </c>
      <c r="AJ80" s="139" t="s">
        <v>27</v>
      </c>
      <c r="AK80" s="139" t="s">
        <v>27</v>
      </c>
      <c r="AL80" s="3">
        <f t="shared" si="2"/>
        <v>32</v>
      </c>
    </row>
    <row r="81" spans="2:38" ht="24" customHeight="1" thickBot="1" x14ac:dyDescent="0.35">
      <c r="B81" s="170" t="s">
        <v>130</v>
      </c>
      <c r="C81" s="172" t="s">
        <v>131</v>
      </c>
      <c r="D81" s="139"/>
      <c r="E81" s="139" t="s">
        <v>27</v>
      </c>
      <c r="F81" s="139" t="s">
        <v>27</v>
      </c>
      <c r="G81" s="142"/>
      <c r="H81" s="139" t="s">
        <v>27</v>
      </c>
      <c r="I81" s="139" t="s">
        <v>27</v>
      </c>
      <c r="J81" s="139"/>
      <c r="K81" s="139" t="s">
        <v>27</v>
      </c>
      <c r="L81" s="139"/>
      <c r="M81" s="139"/>
      <c r="N81" s="139"/>
      <c r="O81" s="139"/>
      <c r="P81" s="139" t="s">
        <v>27</v>
      </c>
      <c r="Q81" s="139" t="s">
        <v>27</v>
      </c>
      <c r="R81" s="139" t="s">
        <v>27</v>
      </c>
      <c r="S81" s="139"/>
      <c r="T81" s="139" t="s">
        <v>27</v>
      </c>
      <c r="U81" s="139"/>
      <c r="V81" s="139"/>
      <c r="W81" s="139" t="s">
        <v>27</v>
      </c>
      <c r="X81" s="139" t="s">
        <v>27</v>
      </c>
      <c r="Y81" s="206"/>
      <c r="Z81" s="139"/>
      <c r="AA81" s="139"/>
      <c r="AB81" s="139" t="s">
        <v>27</v>
      </c>
      <c r="AC81" s="139"/>
      <c r="AD81" s="139" t="s">
        <v>27</v>
      </c>
      <c r="AE81" s="142"/>
      <c r="AF81" s="139" t="s">
        <v>27</v>
      </c>
      <c r="AG81" s="142"/>
      <c r="AH81" s="139" t="s">
        <v>27</v>
      </c>
      <c r="AI81" s="139" t="s">
        <v>27</v>
      </c>
      <c r="AJ81" s="139" t="s">
        <v>27</v>
      </c>
      <c r="AK81" s="139" t="s">
        <v>27</v>
      </c>
      <c r="AL81" s="3">
        <f t="shared" si="2"/>
        <v>18</v>
      </c>
    </row>
    <row r="82" spans="2:38" ht="38.25" customHeight="1" thickBot="1" x14ac:dyDescent="0.35">
      <c r="B82" s="170" t="s">
        <v>132</v>
      </c>
      <c r="C82" s="172" t="s">
        <v>133</v>
      </c>
      <c r="D82" s="139"/>
      <c r="E82" s="138"/>
      <c r="F82" s="139"/>
      <c r="G82" s="139"/>
      <c r="H82" s="139" t="s">
        <v>27</v>
      </c>
      <c r="I82" s="152"/>
      <c r="J82" s="139"/>
      <c r="K82" s="139"/>
      <c r="L82" s="139"/>
      <c r="M82" s="152"/>
      <c r="N82" s="152"/>
      <c r="O82" s="139"/>
      <c r="P82" s="139"/>
      <c r="Q82" s="139"/>
      <c r="R82" s="139"/>
      <c r="S82" s="152"/>
      <c r="T82" s="139"/>
      <c r="U82" s="139"/>
      <c r="V82" s="152"/>
      <c r="W82" s="152"/>
      <c r="X82" s="139"/>
      <c r="Y82" s="139"/>
      <c r="Z82" s="139"/>
      <c r="AA82" s="139"/>
      <c r="AB82" s="152"/>
      <c r="AC82" s="152"/>
      <c r="AD82" s="139"/>
      <c r="AE82" s="139"/>
      <c r="AF82" s="139"/>
      <c r="AG82" s="139"/>
      <c r="AH82" s="139"/>
      <c r="AI82" s="139"/>
      <c r="AJ82" s="152"/>
      <c r="AK82" s="139"/>
      <c r="AL82" s="3">
        <f t="shared" si="2"/>
        <v>1</v>
      </c>
    </row>
    <row r="83" spans="2:38" ht="24" customHeight="1" thickBot="1" x14ac:dyDescent="0.35">
      <c r="B83" s="170" t="s">
        <v>134</v>
      </c>
      <c r="C83" s="172" t="s">
        <v>404</v>
      </c>
      <c r="D83" s="152"/>
      <c r="E83" s="138"/>
      <c r="F83" s="139" t="s">
        <v>27</v>
      </c>
      <c r="G83" s="152"/>
      <c r="H83" s="152"/>
      <c r="I83" s="152"/>
      <c r="J83" s="139"/>
      <c r="K83" s="139" t="s">
        <v>27</v>
      </c>
      <c r="L83" s="139"/>
      <c r="M83" s="152"/>
      <c r="N83" s="152"/>
      <c r="O83" s="139"/>
      <c r="P83" s="152"/>
      <c r="Q83" s="152"/>
      <c r="R83" s="139"/>
      <c r="S83" s="152"/>
      <c r="T83" s="152"/>
      <c r="U83" s="152"/>
      <c r="V83" s="152"/>
      <c r="W83" s="152"/>
      <c r="X83" s="152"/>
      <c r="Y83" s="152"/>
      <c r="Z83" s="139"/>
      <c r="AA83" s="152"/>
      <c r="AB83" s="152"/>
      <c r="AC83" s="152"/>
      <c r="AD83" s="152"/>
      <c r="AE83" s="152"/>
      <c r="AF83" s="139"/>
      <c r="AG83" s="152"/>
      <c r="AH83" s="139"/>
      <c r="AI83" s="139"/>
      <c r="AJ83" s="152"/>
      <c r="AK83" s="139" t="s">
        <v>27</v>
      </c>
      <c r="AL83" s="3">
        <f t="shared" si="2"/>
        <v>3</v>
      </c>
    </row>
    <row r="84" spans="2:38" ht="24" customHeight="1" thickBot="1" x14ac:dyDescent="0.35">
      <c r="B84" s="170" t="s">
        <v>135</v>
      </c>
      <c r="C84" s="172" t="s">
        <v>405</v>
      </c>
      <c r="D84" s="152"/>
      <c r="E84" s="138"/>
      <c r="F84" s="139"/>
      <c r="G84" s="152"/>
      <c r="H84" s="139"/>
      <c r="I84" s="152"/>
      <c r="J84" s="139"/>
      <c r="K84" s="139" t="s">
        <v>27</v>
      </c>
      <c r="L84" s="139"/>
      <c r="M84" s="152"/>
      <c r="N84" s="152"/>
      <c r="O84" s="139"/>
      <c r="P84" s="152"/>
      <c r="Q84" s="152"/>
      <c r="R84" s="139"/>
      <c r="S84" s="152"/>
      <c r="T84" s="152"/>
      <c r="U84" s="152"/>
      <c r="V84" s="152"/>
      <c r="W84" s="152"/>
      <c r="X84" s="152"/>
      <c r="Y84" s="152"/>
      <c r="Z84" s="139"/>
      <c r="AA84" s="152"/>
      <c r="AB84" s="152"/>
      <c r="AC84" s="152"/>
      <c r="AD84" s="152"/>
      <c r="AE84" s="152"/>
      <c r="AF84" s="139"/>
      <c r="AG84" s="152"/>
      <c r="AH84" s="139"/>
      <c r="AI84" s="139"/>
      <c r="AJ84" s="152"/>
      <c r="AK84" s="139"/>
      <c r="AL84" s="3">
        <f t="shared" si="2"/>
        <v>1</v>
      </c>
    </row>
    <row r="85" spans="2:38" ht="24" customHeight="1" thickBot="1" x14ac:dyDescent="0.35">
      <c r="B85" s="170" t="s">
        <v>136</v>
      </c>
      <c r="C85" s="172" t="s">
        <v>406</v>
      </c>
      <c r="D85" s="152"/>
      <c r="E85" s="138"/>
      <c r="F85" s="139"/>
      <c r="G85" s="152"/>
      <c r="H85" s="139"/>
      <c r="I85" s="152"/>
      <c r="J85" s="139"/>
      <c r="K85" s="139" t="s">
        <v>27</v>
      </c>
      <c r="L85" s="139"/>
      <c r="M85" s="152"/>
      <c r="N85" s="152"/>
      <c r="O85" s="139"/>
      <c r="P85" s="152"/>
      <c r="Q85" s="152"/>
      <c r="R85" s="139"/>
      <c r="S85" s="152"/>
      <c r="T85" s="152"/>
      <c r="U85" s="152"/>
      <c r="V85" s="152"/>
      <c r="W85" s="152"/>
      <c r="X85" s="152"/>
      <c r="Y85" s="152"/>
      <c r="Z85" s="139"/>
      <c r="AA85" s="152"/>
      <c r="AB85" s="152"/>
      <c r="AC85" s="152"/>
      <c r="AD85" s="152"/>
      <c r="AE85" s="152"/>
      <c r="AF85" s="139"/>
      <c r="AG85" s="152"/>
      <c r="AH85" s="139"/>
      <c r="AI85" s="139"/>
      <c r="AJ85" s="152"/>
      <c r="AK85" s="139"/>
      <c r="AL85" s="3">
        <f t="shared" si="2"/>
        <v>1</v>
      </c>
    </row>
    <row r="86" spans="2:38" ht="24" customHeight="1" thickBot="1" x14ac:dyDescent="0.35">
      <c r="B86" s="170" t="s">
        <v>137</v>
      </c>
      <c r="C86" s="172" t="s">
        <v>407</v>
      </c>
      <c r="D86" s="152"/>
      <c r="E86" s="138"/>
      <c r="F86" s="139" t="s">
        <v>27</v>
      </c>
      <c r="G86" s="152"/>
      <c r="H86" s="152"/>
      <c r="I86" s="152"/>
      <c r="J86" s="139"/>
      <c r="K86" s="139" t="s">
        <v>27</v>
      </c>
      <c r="L86" s="139"/>
      <c r="M86" s="152"/>
      <c r="N86" s="152"/>
      <c r="O86" s="139"/>
      <c r="P86" s="152"/>
      <c r="Q86" s="152"/>
      <c r="R86" s="139"/>
      <c r="S86" s="152"/>
      <c r="T86" s="152"/>
      <c r="U86" s="152"/>
      <c r="V86" s="152"/>
      <c r="W86" s="152"/>
      <c r="X86" s="152"/>
      <c r="Y86" s="152"/>
      <c r="Z86" s="139"/>
      <c r="AA86" s="152"/>
      <c r="AB86" s="152"/>
      <c r="AC86" s="152"/>
      <c r="AD86" s="152"/>
      <c r="AE86" s="152"/>
      <c r="AF86" s="139"/>
      <c r="AG86" s="152"/>
      <c r="AH86" s="139"/>
      <c r="AI86" s="139"/>
      <c r="AJ86" s="152"/>
      <c r="AK86" s="139"/>
      <c r="AL86" s="3">
        <f t="shared" si="2"/>
        <v>2</v>
      </c>
    </row>
    <row r="87" spans="2:38" ht="24" customHeight="1" thickBot="1" x14ac:dyDescent="0.35">
      <c r="B87" s="170" t="s">
        <v>138</v>
      </c>
      <c r="C87" s="172" t="s">
        <v>408</v>
      </c>
      <c r="D87" s="139"/>
      <c r="E87" s="152"/>
      <c r="F87" s="139" t="s">
        <v>27</v>
      </c>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t="s">
        <v>27</v>
      </c>
      <c r="AL87" s="3">
        <f t="shared" si="2"/>
        <v>2</v>
      </c>
    </row>
    <row r="88" spans="2:38" ht="24" customHeight="1" thickBot="1" x14ac:dyDescent="0.35">
      <c r="B88" s="170" t="s">
        <v>139</v>
      </c>
      <c r="C88" s="172" t="s">
        <v>140</v>
      </c>
      <c r="D88" s="137"/>
      <c r="E88" s="152"/>
      <c r="F88" s="139" t="s">
        <v>27</v>
      </c>
      <c r="G88" s="137"/>
      <c r="H88" s="139"/>
      <c r="I88" s="137"/>
      <c r="J88" s="137"/>
      <c r="K88" s="139" t="s">
        <v>27</v>
      </c>
      <c r="L88" s="137"/>
      <c r="M88" s="137"/>
      <c r="N88" s="137"/>
      <c r="O88" s="137"/>
      <c r="P88" s="137"/>
      <c r="Q88" s="137"/>
      <c r="R88" s="137"/>
      <c r="S88" s="137"/>
      <c r="T88" s="137"/>
      <c r="U88" s="137"/>
      <c r="V88" s="137"/>
      <c r="W88" s="137"/>
      <c r="X88" s="137"/>
      <c r="Y88" s="137"/>
      <c r="Z88" s="137"/>
      <c r="AA88" s="137"/>
      <c r="AB88" s="137"/>
      <c r="AC88" s="137"/>
      <c r="AD88" s="137"/>
      <c r="AE88" s="137"/>
      <c r="AF88" s="139"/>
      <c r="AG88" s="137"/>
      <c r="AH88" s="139"/>
      <c r="AI88" s="139"/>
      <c r="AJ88" s="137"/>
      <c r="AK88" s="139" t="s">
        <v>27</v>
      </c>
      <c r="AL88" s="3">
        <f t="shared" si="2"/>
        <v>3</v>
      </c>
    </row>
    <row r="89" spans="2:38" ht="24" customHeight="1" thickBot="1" x14ac:dyDescent="0.35">
      <c r="B89" s="170" t="s">
        <v>141</v>
      </c>
      <c r="C89" s="172" t="s">
        <v>409</v>
      </c>
      <c r="D89" s="137"/>
      <c r="E89" s="138"/>
      <c r="F89" s="139" t="s">
        <v>27</v>
      </c>
      <c r="G89" s="137"/>
      <c r="H89" s="152"/>
      <c r="I89" s="137"/>
      <c r="J89" s="137"/>
      <c r="K89" s="139" t="s">
        <v>27</v>
      </c>
      <c r="L89" s="137"/>
      <c r="M89" s="137"/>
      <c r="N89" s="137"/>
      <c r="O89" s="137"/>
      <c r="P89" s="137"/>
      <c r="Q89" s="137"/>
      <c r="R89" s="137"/>
      <c r="S89" s="137"/>
      <c r="T89" s="137"/>
      <c r="U89" s="137"/>
      <c r="V89" s="137"/>
      <c r="W89" s="137"/>
      <c r="X89" s="137"/>
      <c r="Y89" s="137"/>
      <c r="Z89" s="137"/>
      <c r="AA89" s="137"/>
      <c r="AB89" s="137"/>
      <c r="AC89" s="137"/>
      <c r="AD89" s="137"/>
      <c r="AE89" s="137"/>
      <c r="AF89" s="139"/>
      <c r="AG89" s="137"/>
      <c r="AH89" s="139"/>
      <c r="AI89" s="139"/>
      <c r="AJ89" s="137"/>
      <c r="AK89" s="139" t="s">
        <v>27</v>
      </c>
      <c r="AL89" s="3">
        <f t="shared" si="2"/>
        <v>3</v>
      </c>
    </row>
    <row r="90" spans="2:38" s="73" customFormat="1" ht="21" thickBot="1" x14ac:dyDescent="0.35">
      <c r="B90" s="180" t="s">
        <v>142</v>
      </c>
      <c r="C90" s="181" t="s">
        <v>464</v>
      </c>
      <c r="D90" s="159"/>
      <c r="E90" s="160"/>
      <c r="F90" s="157"/>
      <c r="G90" s="159"/>
      <c r="H90" s="158"/>
      <c r="I90" s="159"/>
      <c r="J90" s="159"/>
      <c r="K90" s="157" t="s">
        <v>27</v>
      </c>
      <c r="L90" s="159"/>
      <c r="M90" s="159"/>
      <c r="N90" s="159"/>
      <c r="O90" s="159"/>
      <c r="P90" s="159"/>
      <c r="Q90" s="159"/>
      <c r="R90" s="159"/>
      <c r="S90" s="159"/>
      <c r="T90" s="159"/>
      <c r="U90" s="159"/>
      <c r="V90" s="159"/>
      <c r="W90" s="159"/>
      <c r="X90" s="159"/>
      <c r="Y90" s="159"/>
      <c r="Z90" s="159"/>
      <c r="AA90" s="159"/>
      <c r="AB90" s="159"/>
      <c r="AC90" s="159"/>
      <c r="AD90" s="159"/>
      <c r="AE90" s="159"/>
      <c r="AF90" s="157"/>
      <c r="AG90" s="159"/>
      <c r="AH90" s="157"/>
      <c r="AI90" s="157"/>
      <c r="AJ90" s="159"/>
      <c r="AK90" s="157"/>
      <c r="AL90" s="72">
        <f t="shared" si="2"/>
        <v>1</v>
      </c>
    </row>
    <row r="91" spans="2:38" ht="24" customHeight="1" thickBot="1" x14ac:dyDescent="0.35">
      <c r="B91" s="170" t="s">
        <v>142</v>
      </c>
      <c r="C91" s="172" t="s">
        <v>410</v>
      </c>
      <c r="D91" s="137"/>
      <c r="E91" s="138"/>
      <c r="F91" s="139"/>
      <c r="G91" s="137"/>
      <c r="H91" s="152"/>
      <c r="I91" s="137"/>
      <c r="J91" s="137"/>
      <c r="K91" s="139" t="s">
        <v>27</v>
      </c>
      <c r="L91" s="137"/>
      <c r="M91" s="137"/>
      <c r="N91" s="137"/>
      <c r="O91" s="137"/>
      <c r="P91" s="137"/>
      <c r="Q91" s="137"/>
      <c r="R91" s="137"/>
      <c r="S91" s="137"/>
      <c r="T91" s="137"/>
      <c r="U91" s="137"/>
      <c r="V91" s="137"/>
      <c r="W91" s="137"/>
      <c r="X91" s="137"/>
      <c r="Y91" s="137"/>
      <c r="Z91" s="137"/>
      <c r="AA91" s="137"/>
      <c r="AB91" s="137"/>
      <c r="AC91" s="137"/>
      <c r="AD91" s="137"/>
      <c r="AE91" s="137"/>
      <c r="AF91" s="139"/>
      <c r="AG91" s="137"/>
      <c r="AH91" s="139"/>
      <c r="AI91" s="139"/>
      <c r="AJ91" s="137"/>
      <c r="AK91" s="139"/>
      <c r="AL91" s="3">
        <f t="shared" si="2"/>
        <v>1</v>
      </c>
    </row>
    <row r="92" spans="2:38" ht="31.95" customHeight="1" thickBot="1" x14ac:dyDescent="0.35">
      <c r="B92" s="170" t="s">
        <v>143</v>
      </c>
      <c r="C92" s="172" t="s">
        <v>411</v>
      </c>
      <c r="D92" s="137"/>
      <c r="E92" s="138"/>
      <c r="F92" s="139"/>
      <c r="G92" s="137"/>
      <c r="H92" s="139"/>
      <c r="I92" s="137"/>
      <c r="J92" s="137"/>
      <c r="K92" s="205"/>
      <c r="L92" s="137"/>
      <c r="M92" s="137"/>
      <c r="N92" s="137"/>
      <c r="O92" s="137"/>
      <c r="P92" s="137"/>
      <c r="Q92" s="137"/>
      <c r="R92" s="137"/>
      <c r="S92" s="137"/>
      <c r="T92" s="137"/>
      <c r="U92" s="137"/>
      <c r="V92" s="137"/>
      <c r="W92" s="137"/>
      <c r="X92" s="137"/>
      <c r="Y92" s="137"/>
      <c r="Z92" s="137"/>
      <c r="AA92" s="137"/>
      <c r="AB92" s="137"/>
      <c r="AC92" s="137"/>
      <c r="AD92" s="137"/>
      <c r="AE92" s="137"/>
      <c r="AF92" s="139"/>
      <c r="AG92" s="137"/>
      <c r="AH92" s="139" t="s">
        <v>27</v>
      </c>
      <c r="AI92" s="139"/>
      <c r="AJ92" s="137"/>
      <c r="AK92" s="139"/>
      <c r="AL92" s="3">
        <f t="shared" si="2"/>
        <v>1</v>
      </c>
    </row>
    <row r="93" spans="2:38" ht="24" customHeight="1" thickBot="1" x14ac:dyDescent="0.35">
      <c r="B93" s="170" t="s">
        <v>144</v>
      </c>
      <c r="C93" s="172" t="s">
        <v>471</v>
      </c>
      <c r="D93" s="137"/>
      <c r="E93" s="138"/>
      <c r="F93" s="139"/>
      <c r="G93" s="137"/>
      <c r="H93" s="139"/>
      <c r="I93" s="137"/>
      <c r="J93" s="137"/>
      <c r="K93" s="207" t="s">
        <v>27</v>
      </c>
      <c r="L93" s="137"/>
      <c r="M93" s="137"/>
      <c r="N93" s="137"/>
      <c r="O93" s="137"/>
      <c r="P93" s="137"/>
      <c r="Q93" s="137"/>
      <c r="R93" s="137"/>
      <c r="S93" s="137"/>
      <c r="T93" s="137"/>
      <c r="U93" s="137"/>
      <c r="V93" s="137"/>
      <c r="W93" s="137"/>
      <c r="X93" s="137"/>
      <c r="Y93" s="137"/>
      <c r="Z93" s="137"/>
      <c r="AA93" s="137"/>
      <c r="AB93" s="137"/>
      <c r="AC93" s="137"/>
      <c r="AD93" s="137"/>
      <c r="AE93" s="137"/>
      <c r="AF93" s="139"/>
      <c r="AG93" s="137"/>
      <c r="AH93" s="139" t="s">
        <v>27</v>
      </c>
      <c r="AI93" s="139"/>
      <c r="AJ93" s="137"/>
      <c r="AK93" s="139"/>
      <c r="AL93" s="3">
        <f t="shared" si="2"/>
        <v>2</v>
      </c>
    </row>
    <row r="94" spans="2:38" ht="24" customHeight="1" thickBot="1" x14ac:dyDescent="0.35">
      <c r="B94" s="170" t="s">
        <v>145</v>
      </c>
      <c r="C94" s="172" t="s">
        <v>412</v>
      </c>
      <c r="D94" s="137"/>
      <c r="E94" s="138"/>
      <c r="F94" s="153" t="s">
        <v>444</v>
      </c>
      <c r="G94" s="137"/>
      <c r="H94" s="139"/>
      <c r="I94" s="137"/>
      <c r="J94" s="137"/>
      <c r="K94" s="139" t="s">
        <v>27</v>
      </c>
      <c r="L94" s="137"/>
      <c r="M94" s="137"/>
      <c r="N94" s="137"/>
      <c r="O94" s="137"/>
      <c r="P94" s="137"/>
      <c r="Q94" s="137"/>
      <c r="R94" s="137"/>
      <c r="S94" s="137"/>
      <c r="T94" s="137"/>
      <c r="U94" s="137"/>
      <c r="V94" s="137"/>
      <c r="W94" s="137"/>
      <c r="X94" s="153" t="s">
        <v>444</v>
      </c>
      <c r="Y94" s="137"/>
      <c r="Z94" s="137"/>
      <c r="AA94" s="137"/>
      <c r="AB94" s="137"/>
      <c r="AC94" s="137"/>
      <c r="AD94" s="137"/>
      <c r="AE94" s="137"/>
      <c r="AF94" s="139"/>
      <c r="AG94" s="137"/>
      <c r="AH94" s="153" t="s">
        <v>444</v>
      </c>
      <c r="AI94" s="139"/>
      <c r="AJ94" s="137"/>
      <c r="AK94" s="153" t="s">
        <v>444</v>
      </c>
      <c r="AL94" s="3">
        <f t="shared" si="2"/>
        <v>5</v>
      </c>
    </row>
    <row r="95" spans="2:38" ht="31.95" customHeight="1" thickBot="1" x14ac:dyDescent="0.35">
      <c r="B95" s="170" t="s">
        <v>146</v>
      </c>
      <c r="C95" s="172" t="s">
        <v>465</v>
      </c>
      <c r="D95" s="137"/>
      <c r="E95" s="138"/>
      <c r="F95" s="157" t="s">
        <v>27</v>
      </c>
      <c r="G95" s="159"/>
      <c r="H95" s="157"/>
      <c r="I95" s="159"/>
      <c r="J95" s="159"/>
      <c r="K95" s="157" t="s">
        <v>27</v>
      </c>
      <c r="L95" s="159"/>
      <c r="M95" s="159"/>
      <c r="N95" s="159"/>
      <c r="O95" s="159"/>
      <c r="P95" s="159"/>
      <c r="Q95" s="159"/>
      <c r="R95" s="159"/>
      <c r="S95" s="159"/>
      <c r="T95" s="159"/>
      <c r="U95" s="159"/>
      <c r="V95" s="159"/>
      <c r="W95" s="159"/>
      <c r="X95" s="159"/>
      <c r="Y95" s="159"/>
      <c r="Z95" s="159"/>
      <c r="AA95" s="159"/>
      <c r="AB95" s="159"/>
      <c r="AC95" s="159"/>
      <c r="AD95" s="159"/>
      <c r="AE95" s="159"/>
      <c r="AF95" s="157"/>
      <c r="AG95" s="159"/>
      <c r="AH95" s="157" t="s">
        <v>27</v>
      </c>
      <c r="AI95" s="157"/>
      <c r="AJ95" s="159"/>
      <c r="AK95" s="157" t="s">
        <v>27</v>
      </c>
      <c r="AL95" s="3">
        <f t="shared" si="2"/>
        <v>4</v>
      </c>
    </row>
    <row r="96" spans="2:38" ht="15" thickBot="1" x14ac:dyDescent="0.35">
      <c r="B96" s="127" t="s">
        <v>149</v>
      </c>
      <c r="C96" s="127"/>
      <c r="D96" s="127">
        <f>SUBTOTAL(103,Table1[Ag. Soc1])</f>
        <v>17</v>
      </c>
      <c r="E96" s="127">
        <f>SUBTOTAL(103,Table1[Airport Authority])</f>
        <v>20</v>
      </c>
      <c r="F96" s="127">
        <f>SUBTOTAL(103,Table1[City])</f>
        <v>47</v>
      </c>
      <c r="G96" s="127">
        <f>SUBTOTAL(103,Table1[Comm. College (3354)])</f>
        <v>34</v>
      </c>
      <c r="H96" s="127">
        <f>SUBTOTAL(103,Table1[Community School])</f>
        <v>31</v>
      </c>
      <c r="I96" s="127">
        <f>SUBTOTAL(103,Table1[Conservancy District])</f>
        <v>35</v>
      </c>
      <c r="J96" s="127">
        <f>SUBTOTAL(103,Table1[COG])</f>
        <v>19</v>
      </c>
      <c r="K96" s="127">
        <f>SUBTOTAL(103,Table1[County36])</f>
        <v>52</v>
      </c>
      <c r="L96" s="127">
        <f>SUBTOTAL(103,Table1[DC &amp; CIC])</f>
        <v>9</v>
      </c>
      <c r="M96" s="127">
        <f>SUBTOTAL(103,Table1[ESC])</f>
        <v>21</v>
      </c>
      <c r="N96" s="127">
        <f>SUBTOTAL(103,Table1[FCFC])</f>
        <v>21</v>
      </c>
      <c r="O96" s="127">
        <f>SUBTOTAL(103,Table1[Gen. Health Dist.])</f>
        <v>18</v>
      </c>
      <c r="P96" s="127">
        <f>SUBTOTAL(103,Table1[Joint Amb. Dist.])</f>
        <v>40</v>
      </c>
      <c r="Q96" s="127">
        <f>SUBTOTAL(103,Table1[Joint Fire Dist.])</f>
        <v>41</v>
      </c>
      <c r="R96" s="127">
        <f>SUBTOTAL(103,Table1[Jt. Juv. Detention Facility])</f>
        <v>33</v>
      </c>
      <c r="S96" s="127">
        <f>SUBTOTAL(103,Table1[Joint Mental Health District])</f>
        <v>34</v>
      </c>
      <c r="T96" s="127">
        <f>SUBTOTAL(103,Table1[Joint Police Dist])</f>
        <v>41</v>
      </c>
      <c r="U96" s="127">
        <f>SUBTOTAL(103,Table1[Joint Rec. Dist.])</f>
        <v>39</v>
      </c>
      <c r="V96" s="127">
        <f>SUBTOTAL(103,Table1[Joint Township Cemetery or Union Cemetery])</f>
        <v>21</v>
      </c>
      <c r="W96" s="127">
        <f>SUBTOTAL(103,Table1[Library15])</f>
        <v>27</v>
      </c>
      <c r="X96" s="127">
        <f>SUBTOTAL(103,Table1[Park Dist.])</f>
        <v>37</v>
      </c>
      <c r="Y96" s="127">
        <f>SUBTOTAL(103,Table1[Port Auth.])</f>
        <v>35</v>
      </c>
      <c r="Z96" s="127">
        <f>SUBTOTAL(103,Table1[Regional Planning Comm’n])</f>
        <v>20</v>
      </c>
      <c r="AA96" s="127">
        <f>SUBTOTAL(103,Table1[Regional Water &amp; Sewer])</f>
        <v>32</v>
      </c>
      <c r="AB96" s="127">
        <f>SUBTOTAL(103,Table1[Soil &amp; Water Conservation District])</f>
        <v>32</v>
      </c>
      <c r="AC96" s="127">
        <f>SUBTOTAL(103,Table1[Solid Waste District])</f>
        <v>38</v>
      </c>
      <c r="AD96" s="127">
        <f>SUBTOTAL(103,Table1[State Colg./ Univ.])</f>
        <v>19</v>
      </c>
      <c r="AE96" s="127">
        <f>SUBTOTAL(103,Table1[State Comm. College (3358)19])</f>
        <v>33</v>
      </c>
      <c r="AF96" s="127">
        <f>SUBTOTAL(103,Table1[STEM/STEAM Schools39])</f>
        <v>25</v>
      </c>
      <c r="AG96" s="127">
        <f>SUBTOTAL(103,Table1[Tech College (3357)])</f>
        <v>34</v>
      </c>
      <c r="AH96" s="127">
        <f>SUBTOTAL(103,Table1[Township])</f>
        <v>43</v>
      </c>
      <c r="AI96" s="127">
        <f>SUBTOTAL(103,Table1[Traditional Schools])</f>
        <v>40</v>
      </c>
      <c r="AJ96" s="127">
        <f>SUBTOTAL(103,Table1[Union Cemetery District])</f>
        <v>36</v>
      </c>
      <c r="AK96" s="127">
        <f>SUBTOTAL(103,Table1[Village])</f>
        <v>45</v>
      </c>
      <c r="AL96" s="128"/>
    </row>
    <row r="99" spans="2:36" s="4" customFormat="1" x14ac:dyDescent="0.3">
      <c r="B99" s="5" t="s">
        <v>203</v>
      </c>
      <c r="C99" s="198"/>
      <c r="D99" s="199"/>
      <c r="E99" s="199"/>
      <c r="F99" s="199"/>
      <c r="G99" s="199"/>
      <c r="H99" s="199"/>
      <c r="I99" s="199"/>
      <c r="J99" s="199"/>
      <c r="K99" s="199"/>
      <c r="L99" s="199"/>
      <c r="M99" s="199"/>
      <c r="N99" s="199"/>
      <c r="O99" s="199"/>
      <c r="P99" s="199"/>
      <c r="Q99" s="199"/>
    </row>
    <row r="100" spans="2:36" s="4" customFormat="1" ht="75" customHeight="1" x14ac:dyDescent="0.3">
      <c r="B100" s="210" t="s">
        <v>150</v>
      </c>
      <c r="C100" s="210"/>
      <c r="D100" s="210"/>
      <c r="E100" s="210"/>
      <c r="F100" s="210"/>
      <c r="G100" s="210"/>
      <c r="H100" s="210"/>
      <c r="I100" s="210"/>
      <c r="J100" s="210"/>
      <c r="K100" s="210"/>
      <c r="L100" s="210"/>
      <c r="M100" s="210"/>
      <c r="N100" s="210"/>
      <c r="O100" s="210"/>
      <c r="P100" s="210"/>
      <c r="Q100" s="210"/>
      <c r="R100"/>
      <c r="S100"/>
      <c r="T100"/>
      <c r="U100"/>
      <c r="V100" s="7"/>
      <c r="W100" s="7"/>
      <c r="X100" s="7"/>
      <c r="Z100" s="7"/>
      <c r="AA100" s="7"/>
      <c r="AB100" s="7"/>
      <c r="AC100" s="7"/>
      <c r="AJ100" s="7"/>
    </row>
    <row r="101" spans="2:36" s="4" customFormat="1" ht="43.2" customHeight="1" x14ac:dyDescent="0.3">
      <c r="B101" s="210" t="s">
        <v>170</v>
      </c>
      <c r="C101" s="210"/>
      <c r="D101" s="210"/>
      <c r="E101" s="210"/>
      <c r="F101" s="210"/>
      <c r="G101" s="210"/>
      <c r="H101" s="210"/>
      <c r="I101" s="210"/>
      <c r="J101" s="210"/>
      <c r="K101" s="210"/>
      <c r="L101" s="210"/>
      <c r="M101" s="210"/>
      <c r="N101" s="210"/>
      <c r="O101" s="210"/>
      <c r="P101" s="210"/>
      <c r="Q101" s="210"/>
      <c r="R101"/>
      <c r="S101"/>
      <c r="T101"/>
      <c r="U101"/>
      <c r="V101" s="7"/>
      <c r="W101" s="7"/>
      <c r="X101" s="7"/>
      <c r="Z101" s="7"/>
      <c r="AA101" s="7"/>
      <c r="AB101" s="7"/>
      <c r="AC101" s="7"/>
      <c r="AJ101" s="7"/>
    </row>
    <row r="102" spans="2:36" s="4" customFormat="1" x14ac:dyDescent="0.3">
      <c r="B102" s="5" t="s">
        <v>151</v>
      </c>
      <c r="C102" s="198"/>
      <c r="D102" s="199"/>
      <c r="E102" s="199"/>
      <c r="F102" s="199"/>
      <c r="G102" s="199"/>
      <c r="H102" s="199"/>
      <c r="I102" s="199"/>
      <c r="J102" s="199"/>
      <c r="K102" s="199"/>
      <c r="L102" s="199"/>
      <c r="M102" s="199"/>
      <c r="N102" s="199"/>
      <c r="O102" s="199"/>
      <c r="P102" s="199"/>
      <c r="Q102" s="199"/>
    </row>
    <row r="103" spans="2:36" s="4" customFormat="1" x14ac:dyDescent="0.3">
      <c r="B103" s="5" t="s">
        <v>152</v>
      </c>
      <c r="C103" s="198"/>
      <c r="D103" s="199"/>
      <c r="E103" s="199"/>
      <c r="F103" s="199"/>
      <c r="G103" s="199"/>
      <c r="H103" s="199"/>
      <c r="I103" s="199"/>
      <c r="J103" s="199"/>
      <c r="K103" s="199"/>
      <c r="L103" s="199"/>
      <c r="M103" s="199"/>
      <c r="N103" s="199"/>
      <c r="O103" s="199"/>
      <c r="P103" s="199"/>
      <c r="Q103" s="199"/>
    </row>
    <row r="104" spans="2:36" s="4" customFormat="1" x14ac:dyDescent="0.3">
      <c r="B104" s="5" t="s">
        <v>153</v>
      </c>
      <c r="C104" s="198"/>
      <c r="D104" s="199"/>
      <c r="E104" s="199"/>
      <c r="F104" s="199"/>
      <c r="G104" s="199"/>
      <c r="H104" s="199"/>
      <c r="I104" s="199"/>
      <c r="J104" s="199"/>
      <c r="K104" s="199"/>
      <c r="L104" s="199"/>
      <c r="M104" s="199"/>
      <c r="N104" s="199"/>
      <c r="O104" s="199"/>
      <c r="P104" s="199"/>
      <c r="Q104" s="199"/>
    </row>
    <row r="105" spans="2:36" s="4" customFormat="1" ht="29.4" customHeight="1" x14ac:dyDescent="0.3">
      <c r="B105" s="210" t="s">
        <v>154</v>
      </c>
      <c r="C105" s="210"/>
      <c r="D105" s="210"/>
      <c r="E105" s="210"/>
      <c r="F105" s="210"/>
      <c r="G105" s="210"/>
      <c r="H105" s="210"/>
      <c r="I105" s="210"/>
      <c r="J105" s="210"/>
      <c r="K105" s="210"/>
      <c r="L105" s="210"/>
      <c r="M105" s="210"/>
      <c r="N105" s="210"/>
      <c r="O105" s="210"/>
      <c r="P105" s="210"/>
      <c r="Q105" s="210"/>
      <c r="R105"/>
      <c r="S105"/>
      <c r="T105"/>
      <c r="U105"/>
      <c r="V105" s="7"/>
      <c r="W105" s="7"/>
      <c r="X105" s="7"/>
      <c r="Z105" s="7"/>
      <c r="AA105" s="7"/>
      <c r="AB105" s="7"/>
      <c r="AC105" s="7"/>
      <c r="AJ105" s="7"/>
    </row>
    <row r="106" spans="2:36" s="4" customFormat="1" x14ac:dyDescent="0.3">
      <c r="B106" s="5" t="s">
        <v>155</v>
      </c>
      <c r="C106" s="198"/>
      <c r="D106" s="199"/>
      <c r="E106" s="199"/>
      <c r="F106" s="199"/>
      <c r="G106" s="199"/>
      <c r="H106" s="199"/>
      <c r="I106" s="199"/>
      <c r="J106" s="199"/>
      <c r="K106" s="199"/>
      <c r="L106" s="199"/>
      <c r="M106" s="199"/>
      <c r="N106" s="199"/>
      <c r="O106" s="199"/>
      <c r="P106" s="199"/>
      <c r="Q106" s="199"/>
    </row>
    <row r="107" spans="2:36" s="4" customFormat="1" x14ac:dyDescent="0.3">
      <c r="B107" s="5" t="s">
        <v>156</v>
      </c>
      <c r="C107" s="198"/>
      <c r="D107" s="199"/>
      <c r="E107" s="199"/>
      <c r="F107" s="199"/>
      <c r="G107" s="199"/>
      <c r="H107" s="199"/>
      <c r="I107" s="199"/>
      <c r="J107" s="199"/>
      <c r="K107" s="199"/>
      <c r="L107" s="199"/>
      <c r="M107" s="199"/>
      <c r="N107" s="199"/>
      <c r="O107" s="199"/>
      <c r="P107" s="199"/>
      <c r="Q107" s="199"/>
    </row>
    <row r="108" spans="2:36" s="4" customFormat="1" x14ac:dyDescent="0.3">
      <c r="B108" s="5" t="s">
        <v>157</v>
      </c>
      <c r="C108" s="198"/>
      <c r="D108" s="199"/>
      <c r="E108" s="199"/>
      <c r="F108" s="199"/>
      <c r="G108" s="199"/>
      <c r="H108" s="199"/>
      <c r="I108" s="199"/>
      <c r="J108" s="199"/>
      <c r="K108" s="199"/>
      <c r="L108" s="199"/>
      <c r="M108" s="199"/>
      <c r="N108" s="199"/>
      <c r="O108" s="199"/>
      <c r="P108" s="199"/>
      <c r="Q108" s="199"/>
    </row>
    <row r="109" spans="2:36" s="4" customFormat="1" x14ac:dyDescent="0.3">
      <c r="B109" s="5" t="s">
        <v>158</v>
      </c>
      <c r="C109" s="198"/>
      <c r="D109" s="199"/>
      <c r="E109" s="199"/>
      <c r="F109" s="199"/>
      <c r="G109" s="199"/>
      <c r="H109" s="199"/>
      <c r="I109" s="199"/>
      <c r="J109" s="199"/>
      <c r="K109" s="199"/>
      <c r="L109" s="199"/>
      <c r="M109" s="199"/>
      <c r="N109" s="199"/>
      <c r="O109" s="199"/>
      <c r="P109" s="199"/>
      <c r="Q109" s="199"/>
    </row>
    <row r="110" spans="2:36" s="4" customFormat="1" x14ac:dyDescent="0.3">
      <c r="B110" s="210" t="s">
        <v>197</v>
      </c>
      <c r="C110" s="210"/>
      <c r="D110" s="210"/>
      <c r="E110" s="210"/>
      <c r="F110" s="210"/>
      <c r="G110" s="210"/>
      <c r="H110" s="210"/>
      <c r="I110" s="210"/>
      <c r="J110" s="210"/>
      <c r="K110" s="210"/>
      <c r="L110" s="210"/>
      <c r="M110" s="210"/>
      <c r="N110" s="210"/>
      <c r="O110" s="210"/>
      <c r="P110" s="210"/>
      <c r="Q110" s="210"/>
      <c r="R110"/>
      <c r="S110"/>
      <c r="T110"/>
      <c r="U110"/>
      <c r="V110" s="9"/>
      <c r="W110" s="9"/>
      <c r="X110" s="9"/>
      <c r="Z110" s="9"/>
      <c r="AA110" s="9"/>
      <c r="AB110" s="9"/>
      <c r="AC110" s="9"/>
      <c r="AJ110" s="9"/>
    </row>
    <row r="111" spans="2:36" s="4" customFormat="1" x14ac:dyDescent="0.3">
      <c r="B111" s="210" t="s">
        <v>167</v>
      </c>
      <c r="C111" s="210"/>
      <c r="D111" s="210"/>
      <c r="E111" s="210"/>
      <c r="F111" s="210"/>
      <c r="G111" s="210"/>
      <c r="H111" s="210"/>
      <c r="I111" s="210"/>
      <c r="J111" s="210"/>
      <c r="K111" s="210"/>
      <c r="L111" s="210"/>
      <c r="M111" s="210"/>
      <c r="N111" s="210"/>
      <c r="O111" s="210"/>
      <c r="P111" s="210"/>
      <c r="Q111" s="210"/>
    </row>
    <row r="112" spans="2:36" s="4" customFormat="1" ht="29.25" customHeight="1" x14ac:dyDescent="0.3">
      <c r="B112" s="210" t="s">
        <v>169</v>
      </c>
      <c r="C112" s="210"/>
      <c r="D112" s="210"/>
      <c r="E112" s="210"/>
      <c r="F112" s="210"/>
      <c r="G112" s="210"/>
      <c r="H112" s="210"/>
      <c r="I112" s="210"/>
      <c r="J112" s="210"/>
      <c r="K112" s="210"/>
      <c r="L112" s="210"/>
      <c r="M112" s="210"/>
      <c r="N112" s="210"/>
      <c r="O112" s="210"/>
      <c r="P112" s="210"/>
      <c r="Q112" s="210"/>
    </row>
    <row r="113" spans="2:36" s="4" customFormat="1" ht="58.2" customHeight="1" x14ac:dyDescent="0.3">
      <c r="B113" s="210" t="s">
        <v>198</v>
      </c>
      <c r="C113" s="210"/>
      <c r="D113" s="210"/>
      <c r="E113" s="210"/>
      <c r="F113" s="210"/>
      <c r="G113" s="210"/>
      <c r="H113" s="210"/>
      <c r="I113" s="210"/>
      <c r="J113" s="210"/>
      <c r="K113" s="210"/>
      <c r="L113" s="210"/>
      <c r="M113" s="210"/>
      <c r="N113" s="210"/>
      <c r="O113" s="210"/>
      <c r="P113" s="210"/>
      <c r="Q113" s="210"/>
      <c r="R113"/>
      <c r="S113"/>
      <c r="T113"/>
      <c r="U113"/>
      <c r="V113" s="7"/>
      <c r="W113" s="7"/>
      <c r="X113" s="7"/>
      <c r="Z113" s="7"/>
      <c r="AA113" s="7"/>
      <c r="AB113" s="7"/>
      <c r="AC113" s="7"/>
      <c r="AJ113" s="7"/>
    </row>
    <row r="114" spans="2:36" s="4" customFormat="1" ht="45" customHeight="1" x14ac:dyDescent="0.3">
      <c r="B114" s="210" t="s">
        <v>199</v>
      </c>
      <c r="C114" s="210"/>
      <c r="D114" s="210"/>
      <c r="E114" s="210"/>
      <c r="F114" s="210"/>
      <c r="G114" s="210"/>
      <c r="H114" s="210"/>
      <c r="I114" s="210"/>
      <c r="J114" s="210"/>
      <c r="K114" s="210"/>
      <c r="L114" s="210"/>
      <c r="M114" s="210"/>
      <c r="N114" s="210"/>
      <c r="O114" s="210"/>
      <c r="P114" s="210"/>
      <c r="Q114" s="210"/>
      <c r="R114"/>
      <c r="S114"/>
      <c r="T114"/>
      <c r="U114"/>
      <c r="V114" s="9"/>
      <c r="W114" s="9"/>
      <c r="X114" s="9"/>
      <c r="Z114" s="9"/>
      <c r="AA114" s="9"/>
      <c r="AB114" s="9"/>
      <c r="AC114" s="9"/>
      <c r="AJ114" s="9"/>
    </row>
    <row r="115" spans="2:36" s="4" customFormat="1" ht="122.25" customHeight="1" x14ac:dyDescent="0.3">
      <c r="B115" s="210" t="s">
        <v>171</v>
      </c>
      <c r="C115" s="210"/>
      <c r="D115" s="210"/>
      <c r="E115" s="210"/>
      <c r="F115" s="210"/>
      <c r="G115" s="210"/>
      <c r="H115" s="210"/>
      <c r="I115" s="210"/>
      <c r="J115" s="210"/>
      <c r="K115" s="210"/>
      <c r="L115" s="210"/>
      <c r="M115" s="210"/>
      <c r="N115" s="210"/>
      <c r="O115" s="210"/>
      <c r="P115" s="210"/>
      <c r="Q115" s="210"/>
      <c r="R115"/>
      <c r="S115"/>
      <c r="T115"/>
      <c r="U115"/>
      <c r="V115" s="9"/>
      <c r="W115" s="9"/>
      <c r="X115" s="9"/>
      <c r="Z115" s="9"/>
      <c r="AA115" s="9"/>
      <c r="AB115" s="9"/>
      <c r="AC115" s="9"/>
      <c r="AJ115" s="9"/>
    </row>
    <row r="116" spans="2:36" s="4" customFormat="1" ht="30.75" customHeight="1" x14ac:dyDescent="0.3">
      <c r="B116" s="210" t="s">
        <v>172</v>
      </c>
      <c r="C116" s="210"/>
      <c r="D116" s="210"/>
      <c r="E116" s="210"/>
      <c r="F116" s="210"/>
      <c r="G116" s="210"/>
      <c r="H116" s="210"/>
      <c r="I116" s="210"/>
      <c r="J116" s="210"/>
      <c r="K116" s="210"/>
      <c r="L116" s="210"/>
      <c r="M116" s="210"/>
      <c r="N116" s="210"/>
      <c r="O116" s="210"/>
      <c r="P116" s="210"/>
      <c r="Q116" s="210"/>
      <c r="R116"/>
      <c r="S116"/>
      <c r="T116"/>
      <c r="U116"/>
      <c r="V116" s="9"/>
      <c r="W116" s="9"/>
      <c r="X116" s="9"/>
      <c r="Z116" s="9"/>
      <c r="AA116" s="9"/>
      <c r="AB116" s="9"/>
      <c r="AC116" s="9"/>
      <c r="AJ116" s="9"/>
    </row>
    <row r="117" spans="2:36" s="4" customFormat="1" ht="45" customHeight="1" x14ac:dyDescent="0.3">
      <c r="B117" s="210" t="s">
        <v>321</v>
      </c>
      <c r="C117" s="210"/>
      <c r="D117" s="210"/>
      <c r="E117" s="210"/>
      <c r="F117" s="210"/>
      <c r="G117" s="210"/>
      <c r="H117" s="210"/>
      <c r="I117" s="210"/>
      <c r="J117" s="210"/>
      <c r="K117" s="210"/>
      <c r="L117" s="210"/>
      <c r="M117" s="210"/>
      <c r="N117" s="210"/>
      <c r="O117" s="210"/>
      <c r="P117" s="210"/>
      <c r="Q117" s="210"/>
      <c r="R117"/>
      <c r="S117"/>
      <c r="T117"/>
      <c r="U117"/>
      <c r="V117" s="9"/>
      <c r="W117" s="9"/>
      <c r="X117" s="9"/>
      <c r="Z117" s="9"/>
      <c r="AA117" s="9"/>
      <c r="AB117" s="9"/>
      <c r="AC117" s="9"/>
      <c r="AJ117" s="9"/>
    </row>
    <row r="118" spans="2:36" s="4" customFormat="1" x14ac:dyDescent="0.3">
      <c r="B118" s="5" t="s">
        <v>175</v>
      </c>
      <c r="C118" s="198"/>
      <c r="D118" s="199"/>
      <c r="E118" s="199"/>
      <c r="F118" s="199"/>
      <c r="G118" s="199"/>
      <c r="H118" s="199"/>
      <c r="I118" s="199"/>
      <c r="J118" s="199"/>
      <c r="K118" s="199"/>
      <c r="L118" s="199"/>
      <c r="M118" s="199"/>
      <c r="N118" s="199"/>
      <c r="O118" s="199"/>
      <c r="P118" s="199"/>
      <c r="Q118" s="199"/>
    </row>
    <row r="119" spans="2:36" ht="54" customHeight="1" x14ac:dyDescent="0.3">
      <c r="B119" s="210" t="s">
        <v>200</v>
      </c>
      <c r="C119" s="210"/>
      <c r="D119" s="210"/>
      <c r="E119" s="210"/>
      <c r="F119" s="210"/>
      <c r="G119" s="210"/>
      <c r="H119" s="210"/>
      <c r="I119" s="210"/>
      <c r="J119" s="210"/>
      <c r="K119" s="210"/>
      <c r="L119" s="210"/>
      <c r="M119" s="210"/>
      <c r="N119" s="210"/>
      <c r="O119" s="210"/>
      <c r="P119" s="210"/>
      <c r="Q119" s="210"/>
      <c r="V119" s="10"/>
      <c r="W119" s="10"/>
      <c r="X119" s="10"/>
      <c r="Z119" s="10"/>
      <c r="AA119" s="10"/>
      <c r="AB119" s="10"/>
      <c r="AC119" s="10"/>
      <c r="AJ119" s="10"/>
    </row>
    <row r="120" spans="2:36" ht="29.25" customHeight="1" x14ac:dyDescent="0.3">
      <c r="B120" s="210" t="s">
        <v>176</v>
      </c>
      <c r="C120" s="210"/>
      <c r="D120" s="210"/>
      <c r="E120" s="210"/>
      <c r="F120" s="210"/>
      <c r="G120" s="210"/>
      <c r="H120" s="210"/>
      <c r="I120" s="210"/>
      <c r="J120" s="210"/>
      <c r="K120" s="210"/>
      <c r="L120" s="210"/>
      <c r="M120" s="210"/>
      <c r="N120" s="210"/>
      <c r="O120" s="210"/>
      <c r="P120" s="210"/>
      <c r="Q120" s="210"/>
    </row>
    <row r="121" spans="2:36" x14ac:dyDescent="0.3">
      <c r="B121" s="5" t="s">
        <v>196</v>
      </c>
      <c r="C121" s="200"/>
      <c r="D121" s="5"/>
      <c r="E121" s="5"/>
      <c r="F121" s="5"/>
      <c r="G121" s="5"/>
      <c r="H121" s="5"/>
      <c r="I121" s="5"/>
      <c r="J121" s="5"/>
      <c r="K121" s="5"/>
      <c r="L121" s="5"/>
      <c r="M121" s="5"/>
      <c r="N121" s="5"/>
      <c r="O121" s="5"/>
      <c r="P121" s="5"/>
      <c r="Q121" s="5"/>
    </row>
    <row r="122" spans="2:36" x14ac:dyDescent="0.3">
      <c r="B122" s="5" t="s">
        <v>177</v>
      </c>
      <c r="C122" s="200"/>
      <c r="D122" s="5"/>
      <c r="E122" s="5"/>
      <c r="F122" s="5"/>
      <c r="G122" s="5"/>
      <c r="H122" s="5"/>
      <c r="I122" s="5"/>
      <c r="J122" s="5"/>
      <c r="K122" s="5"/>
      <c r="L122" s="5"/>
      <c r="M122" s="5"/>
      <c r="N122" s="5"/>
      <c r="O122" s="5"/>
      <c r="P122" s="5"/>
      <c r="Q122" s="5"/>
    </row>
    <row r="123" spans="2:36" x14ac:dyDescent="0.3">
      <c r="B123" s="5" t="s">
        <v>178</v>
      </c>
      <c r="C123" s="200"/>
      <c r="D123" s="5"/>
      <c r="E123" s="5"/>
      <c r="F123" s="5"/>
      <c r="G123" s="5"/>
      <c r="H123" s="5"/>
      <c r="I123" s="5"/>
      <c r="J123" s="5"/>
      <c r="K123" s="5"/>
      <c r="L123" s="5"/>
      <c r="M123" s="5"/>
      <c r="N123" s="5"/>
      <c r="O123" s="5"/>
      <c r="P123" s="5"/>
      <c r="Q123" s="5"/>
    </row>
    <row r="124" spans="2:36" x14ac:dyDescent="0.3">
      <c r="B124" s="5" t="s">
        <v>180</v>
      </c>
      <c r="C124" s="200"/>
      <c r="D124" s="5"/>
      <c r="E124" s="5"/>
      <c r="F124" s="5"/>
      <c r="G124" s="5"/>
      <c r="H124" s="5"/>
      <c r="I124" s="5"/>
      <c r="J124" s="5"/>
      <c r="K124" s="5"/>
      <c r="L124" s="5"/>
      <c r="M124" s="5"/>
      <c r="N124" s="5"/>
      <c r="O124" s="5"/>
      <c r="P124" s="5"/>
      <c r="Q124" s="5"/>
    </row>
    <row r="125" spans="2:36" x14ac:dyDescent="0.3">
      <c r="B125" s="5" t="s">
        <v>181</v>
      </c>
      <c r="C125" s="200"/>
      <c r="D125" s="5"/>
      <c r="E125" s="5"/>
      <c r="F125" s="5"/>
      <c r="G125" s="5"/>
      <c r="H125" s="5"/>
      <c r="I125" s="5"/>
      <c r="J125" s="5"/>
      <c r="K125" s="5"/>
      <c r="L125" s="5"/>
      <c r="M125" s="5"/>
      <c r="N125" s="5"/>
      <c r="O125" s="5"/>
      <c r="P125" s="5"/>
      <c r="Q125" s="5"/>
    </row>
    <row r="126" spans="2:36" x14ac:dyDescent="0.3">
      <c r="B126" s="5" t="s">
        <v>182</v>
      </c>
      <c r="C126" s="200"/>
      <c r="D126" s="5"/>
      <c r="E126" s="5"/>
      <c r="F126" s="5"/>
      <c r="G126" s="5"/>
      <c r="H126" s="5"/>
      <c r="I126" s="5"/>
      <c r="J126" s="5"/>
      <c r="K126" s="5"/>
      <c r="L126" s="5"/>
      <c r="M126" s="5"/>
      <c r="N126" s="5"/>
      <c r="O126" s="5"/>
      <c r="P126" s="5"/>
      <c r="Q126" s="5"/>
    </row>
    <row r="127" spans="2:36" x14ac:dyDescent="0.3">
      <c r="B127" s="5" t="s">
        <v>183</v>
      </c>
      <c r="C127" s="200"/>
      <c r="D127" s="5"/>
      <c r="E127" s="5"/>
      <c r="F127" s="5"/>
      <c r="G127" s="5"/>
      <c r="H127" s="5"/>
      <c r="I127" s="5"/>
      <c r="J127" s="5"/>
      <c r="K127" s="5"/>
      <c r="L127" s="5"/>
      <c r="M127" s="5"/>
      <c r="N127" s="5"/>
      <c r="O127" s="5"/>
      <c r="P127" s="5"/>
      <c r="Q127" s="5"/>
    </row>
    <row r="128" spans="2:36" x14ac:dyDescent="0.3">
      <c r="B128" s="5" t="s">
        <v>184</v>
      </c>
      <c r="C128" s="200"/>
      <c r="D128" s="5"/>
      <c r="E128" s="5"/>
      <c r="F128" s="5"/>
      <c r="G128" s="5"/>
      <c r="H128" s="5"/>
      <c r="I128" s="5"/>
      <c r="J128" s="5"/>
      <c r="K128" s="5"/>
      <c r="L128" s="5"/>
      <c r="M128" s="5"/>
      <c r="N128" s="5"/>
      <c r="O128" s="5"/>
      <c r="P128" s="5"/>
      <c r="Q128" s="5"/>
    </row>
    <row r="129" spans="2:36" ht="64.5" customHeight="1" x14ac:dyDescent="0.3">
      <c r="B129" s="210" t="s">
        <v>201</v>
      </c>
      <c r="C129" s="210"/>
      <c r="D129" s="210"/>
      <c r="E129" s="210"/>
      <c r="F129" s="210"/>
      <c r="G129" s="210"/>
      <c r="H129" s="210"/>
      <c r="I129" s="210"/>
      <c r="J129" s="210"/>
      <c r="K129" s="210"/>
      <c r="L129" s="210"/>
      <c r="M129" s="210"/>
      <c r="N129" s="210"/>
      <c r="O129" s="210"/>
      <c r="P129" s="210"/>
      <c r="Q129" s="210"/>
      <c r="V129" s="10"/>
      <c r="W129" s="10"/>
      <c r="X129" s="10"/>
      <c r="Z129" s="10"/>
      <c r="AA129" s="10"/>
      <c r="AB129" s="10"/>
      <c r="AC129" s="10"/>
      <c r="AJ129" s="10"/>
    </row>
    <row r="130" spans="2:36" x14ac:dyDescent="0.3">
      <c r="B130" s="5" t="s">
        <v>185</v>
      </c>
      <c r="C130" s="200"/>
      <c r="D130" s="5"/>
      <c r="E130" s="5"/>
      <c r="F130" s="5"/>
      <c r="G130" s="5"/>
      <c r="H130" s="5"/>
      <c r="I130" s="5"/>
      <c r="J130" s="5"/>
      <c r="K130" s="5"/>
      <c r="L130" s="5"/>
      <c r="M130" s="5"/>
      <c r="N130" s="5"/>
      <c r="O130" s="5"/>
      <c r="P130" s="5"/>
      <c r="Q130" s="5"/>
    </row>
    <row r="131" spans="2:36" x14ac:dyDescent="0.3">
      <c r="B131" s="5" t="s">
        <v>186</v>
      </c>
      <c r="C131" s="200"/>
      <c r="D131" s="5"/>
      <c r="E131" s="5"/>
      <c r="F131" s="5"/>
      <c r="G131" s="5"/>
      <c r="H131" s="5"/>
      <c r="I131" s="5"/>
      <c r="J131" s="5"/>
      <c r="K131" s="5"/>
      <c r="L131" s="5"/>
      <c r="M131" s="5"/>
      <c r="N131" s="5"/>
      <c r="O131" s="5"/>
      <c r="P131" s="5"/>
      <c r="Q131" s="5"/>
    </row>
    <row r="132" spans="2:36" ht="42.75" customHeight="1" x14ac:dyDescent="0.3">
      <c r="B132" s="210" t="s">
        <v>318</v>
      </c>
      <c r="C132" s="210"/>
      <c r="D132" s="210"/>
      <c r="E132" s="210"/>
      <c r="F132" s="210"/>
      <c r="G132" s="210"/>
      <c r="H132" s="210"/>
      <c r="I132" s="210"/>
      <c r="J132" s="210"/>
      <c r="K132" s="210"/>
      <c r="L132" s="210"/>
      <c r="M132" s="210"/>
      <c r="N132" s="210"/>
      <c r="O132" s="210"/>
      <c r="P132" s="210"/>
      <c r="Q132" s="210"/>
      <c r="R132" s="6"/>
      <c r="S132" s="6"/>
      <c r="V132" s="6"/>
      <c r="W132" s="6"/>
      <c r="Z132" s="6"/>
      <c r="AA132" s="6"/>
      <c r="AB132" s="6"/>
      <c r="AC132" s="6"/>
      <c r="AJ132" s="6"/>
    </row>
    <row r="133" spans="2:36" ht="26.4" customHeight="1" x14ac:dyDescent="0.3">
      <c r="B133" s="5" t="s">
        <v>191</v>
      </c>
      <c r="C133" s="200"/>
      <c r="D133" s="5"/>
      <c r="E133" s="5"/>
      <c r="F133" s="5"/>
      <c r="G133" s="5"/>
      <c r="H133" s="5"/>
      <c r="I133" s="5"/>
      <c r="J133" s="5"/>
      <c r="K133" s="5"/>
      <c r="L133" s="5"/>
      <c r="M133" s="5"/>
      <c r="N133" s="5"/>
      <c r="O133" s="5"/>
      <c r="P133" s="5"/>
      <c r="Q133" s="5"/>
    </row>
    <row r="134" spans="2:36" x14ac:dyDescent="0.3">
      <c r="B134" s="5" t="s">
        <v>187</v>
      </c>
      <c r="C134" s="200"/>
      <c r="D134" s="5"/>
      <c r="E134" s="5"/>
      <c r="F134" s="5"/>
      <c r="G134" s="5"/>
      <c r="H134" s="5"/>
      <c r="I134" s="5"/>
      <c r="J134" s="5"/>
      <c r="K134" s="5"/>
      <c r="L134" s="5"/>
      <c r="M134" s="5"/>
      <c r="N134" s="5"/>
      <c r="O134" s="5"/>
      <c r="P134" s="5"/>
      <c r="Q134" s="5"/>
    </row>
    <row r="135" spans="2:36" ht="46.2" customHeight="1" x14ac:dyDescent="0.3">
      <c r="B135" s="210" t="s">
        <v>189</v>
      </c>
      <c r="C135" s="210"/>
      <c r="D135" s="210"/>
      <c r="E135" s="210"/>
      <c r="F135" s="210"/>
      <c r="G135" s="210"/>
      <c r="H135" s="210"/>
      <c r="I135" s="210"/>
      <c r="J135" s="210"/>
      <c r="K135" s="210"/>
      <c r="L135" s="210"/>
      <c r="M135" s="210"/>
      <c r="N135" s="210"/>
      <c r="O135" s="210"/>
      <c r="P135" s="210"/>
      <c r="Q135" s="210"/>
      <c r="V135" s="7"/>
      <c r="W135" s="7"/>
      <c r="X135" s="7"/>
      <c r="Z135" s="7"/>
      <c r="AA135" s="7"/>
      <c r="AB135" s="7"/>
      <c r="AC135" s="7"/>
      <c r="AJ135" s="7"/>
    </row>
    <row r="136" spans="2:36" x14ac:dyDescent="0.3">
      <c r="B136" s="5" t="s">
        <v>190</v>
      </c>
      <c r="C136" s="200"/>
      <c r="D136" s="5"/>
      <c r="E136" s="5"/>
      <c r="F136" s="5"/>
      <c r="G136" s="5"/>
      <c r="H136" s="5"/>
      <c r="I136" s="5"/>
      <c r="J136" s="5"/>
      <c r="K136" s="5"/>
      <c r="L136" s="5"/>
      <c r="M136" s="5"/>
      <c r="N136" s="5"/>
      <c r="O136" s="5"/>
      <c r="P136" s="5"/>
      <c r="Q136" s="5"/>
    </row>
    <row r="137" spans="2:36" x14ac:dyDescent="0.3">
      <c r="B137" s="5" t="s">
        <v>192</v>
      </c>
      <c r="C137" s="200"/>
      <c r="D137" s="5"/>
      <c r="E137" s="5"/>
      <c r="F137" s="5"/>
      <c r="G137" s="5"/>
      <c r="H137" s="5"/>
      <c r="I137" s="5"/>
      <c r="J137" s="5"/>
      <c r="K137" s="5"/>
      <c r="L137" s="5"/>
      <c r="M137" s="5"/>
      <c r="N137" s="5"/>
      <c r="O137" s="5"/>
      <c r="P137" s="5"/>
      <c r="Q137" s="5"/>
    </row>
    <row r="138" spans="2:36" x14ac:dyDescent="0.3">
      <c r="B138" s="5" t="s">
        <v>202</v>
      </c>
      <c r="C138" s="200"/>
      <c r="D138" s="5"/>
      <c r="E138" s="5"/>
      <c r="F138" s="5"/>
      <c r="G138" s="5"/>
      <c r="H138" s="5"/>
      <c r="I138" s="5"/>
      <c r="J138" s="5"/>
      <c r="K138" s="5"/>
      <c r="L138" s="5"/>
      <c r="M138" s="5"/>
      <c r="N138" s="5"/>
      <c r="O138" s="5"/>
      <c r="P138" s="5"/>
      <c r="Q138" s="5"/>
    </row>
    <row r="139" spans="2:36" x14ac:dyDescent="0.3">
      <c r="B139" s="74" t="s">
        <v>285</v>
      </c>
    </row>
    <row r="140" spans="2:36" x14ac:dyDescent="0.3">
      <c r="B140" s="74" t="s">
        <v>403</v>
      </c>
      <c r="C140" s="197"/>
      <c r="D140" s="74"/>
      <c r="E140" s="74"/>
      <c r="F140" s="74"/>
      <c r="G140" s="74"/>
      <c r="H140" s="74"/>
      <c r="I140" s="74"/>
      <c r="J140" s="74"/>
      <c r="K140" s="74"/>
      <c r="L140" s="74"/>
      <c r="M140" s="74"/>
      <c r="N140" s="74"/>
      <c r="O140" s="74"/>
      <c r="P140" s="74"/>
      <c r="Q140" s="74"/>
      <c r="R140" s="74"/>
    </row>
    <row r="141" spans="2:36" x14ac:dyDescent="0.3">
      <c r="B141" s="74" t="s">
        <v>475</v>
      </c>
      <c r="C141" s="197"/>
      <c r="D141" s="74"/>
      <c r="E141" s="74"/>
      <c r="F141" s="74"/>
      <c r="G141" s="74"/>
      <c r="H141" s="74"/>
      <c r="I141" s="74"/>
      <c r="J141" s="74"/>
      <c r="K141" s="74"/>
      <c r="L141" s="74"/>
      <c r="M141" s="74"/>
      <c r="N141" s="74"/>
      <c r="O141" s="74"/>
      <c r="P141" s="74"/>
      <c r="Q141" s="74"/>
      <c r="R141" s="74"/>
    </row>
    <row r="142" spans="2:36" ht="44.4" customHeight="1" x14ac:dyDescent="0.3">
      <c r="B142" s="211" t="s">
        <v>413</v>
      </c>
      <c r="C142" s="211"/>
      <c r="D142" s="211"/>
      <c r="E142" s="211"/>
      <c r="F142" s="211"/>
      <c r="G142" s="211"/>
      <c r="H142" s="211"/>
      <c r="I142" s="211"/>
      <c r="J142" s="211"/>
      <c r="K142" s="211"/>
      <c r="L142" s="211"/>
      <c r="M142" s="211"/>
      <c r="N142" s="211"/>
      <c r="O142" s="211"/>
      <c r="P142" s="211"/>
      <c r="Q142" s="211"/>
      <c r="R142" s="211"/>
    </row>
    <row r="143" spans="2:36" ht="42" customHeight="1" x14ac:dyDescent="0.3">
      <c r="B143" s="212" t="s">
        <v>414</v>
      </c>
      <c r="C143" s="213"/>
      <c r="D143" s="213"/>
      <c r="E143" s="213"/>
      <c r="F143" s="213"/>
      <c r="G143" s="213"/>
      <c r="H143" s="213"/>
      <c r="I143" s="213"/>
      <c r="J143" s="213"/>
      <c r="K143" s="213"/>
      <c r="L143" s="213"/>
      <c r="M143" s="213"/>
      <c r="N143" s="213"/>
      <c r="O143" s="213"/>
      <c r="P143" s="213"/>
      <c r="Q143" s="213"/>
      <c r="R143" s="213"/>
    </row>
    <row r="144" spans="2:36" x14ac:dyDescent="0.3">
      <c r="B144" s="83" t="s">
        <v>469</v>
      </c>
      <c r="C144" s="197"/>
      <c r="D144" s="74"/>
      <c r="E144" s="74"/>
      <c r="F144" s="74"/>
      <c r="G144" s="74"/>
      <c r="H144" s="74"/>
      <c r="I144" s="74"/>
      <c r="J144" s="74"/>
      <c r="K144" s="74"/>
      <c r="L144" s="74"/>
      <c r="M144" s="74"/>
      <c r="N144" s="74"/>
      <c r="O144" s="74"/>
      <c r="P144" s="74"/>
      <c r="Q144" s="74"/>
      <c r="R144" s="74"/>
    </row>
  </sheetData>
  <sheetProtection password="D8B3" sheet="1" formatCells="0" formatColumns="0" formatRows="0" insertColumns="0" insertRows="0" insertHyperlinks="0" deleteColumns="0" deleteRows="0" sort="0" pivotTables="0"/>
  <mergeCells count="18">
    <mergeCell ref="B142:R142"/>
    <mergeCell ref="B143:R143"/>
    <mergeCell ref="B120:Q120"/>
    <mergeCell ref="B129:Q129"/>
    <mergeCell ref="B132:Q132"/>
    <mergeCell ref="B135:Q135"/>
    <mergeCell ref="B114:Q114"/>
    <mergeCell ref="B115:Q115"/>
    <mergeCell ref="B116:Q116"/>
    <mergeCell ref="B117:Q117"/>
    <mergeCell ref="B119:Q119"/>
    <mergeCell ref="B100:Q100"/>
    <mergeCell ref="B101:Q101"/>
    <mergeCell ref="B105:Q105"/>
    <mergeCell ref="B110:Q110"/>
    <mergeCell ref="B113:Q113"/>
    <mergeCell ref="B111:Q111"/>
    <mergeCell ref="B112:Q112"/>
  </mergeCells>
  <hyperlinks>
    <hyperlink ref="D8" location="Footnote1" display="Ag. Soc1"/>
    <hyperlink ref="B99" location="Ag_Soc" display="[1] - This column indicates which general compliance requirements are applicable to agricultural societies.  However, auditors must also test the compliance requirements specific to agricultural societies that are described within OCS Chapter 1 Appendix A"/>
    <hyperlink ref="B100" location="Sheet1!G2" display="If these entities levy taxes, the checkmarks noted above apply.  However, often they do not levy taxes.  When they do not levy taxes, Ohio Rev. Code §5705.28 (B)(2) requires a comparable, but somewhat streamlined budget process.  Ohio Rev. Code §5705.28(B"/>
    <hyperlink ref="AC9" location="Footnote2" display="ü2"/>
    <hyperlink ref="B101" location="Sheet1!H2" display="[3] - Joint Township Cemeteries and Union Cemeteries are not subject to Ohio Rev. Code Chapter 5705 because they are not taxing authorities as defined in Ohio Rev. Code § 5705.01.  Unlike Joint Township Cemeteries and Union Cemeteries, Union Cemetery Dist"/>
    <hyperlink ref="V9" location="Footnote3" display="ü2"/>
    <hyperlink ref="AJ9" location="Footnote2" display="ü2"/>
    <hyperlink ref="N9" location="Footnote4" display="ü4"/>
    <hyperlink ref="B102" location="FCFC_Gen_Bud" display="[4] - Ohio Rev. Code Chapter 5705 does not apply.  However, § 121.37(B)(5)(a) requires the council to file an annual budget with its administrative agent."/>
    <hyperlink ref="AB9" location="Footnote2" display="ü2"/>
    <hyperlink ref="I9" location="Footnote2" display="ü2"/>
    <hyperlink ref="AC13" location="Footnote5" display="ü5"/>
    <hyperlink ref="AB13" location="Footnote6" display="ü6"/>
    <hyperlink ref="B104" location="Soil_H2O_Cons_1_4" display="[6] - Ohio Rev. Code § 5705.09 does not apply to Soil and Water Districts."/>
    <hyperlink ref="C16" location="Footnote7" display="Various 5705 Sections &amp; AOS Bulletin 97-003:  Advances7"/>
    <hyperlink ref="B103" location="Solid_Wst_Dist_1_4" display="[5] - Ohio Rev. Code § 5705.09 only applies to township waste disposal districts."/>
    <hyperlink ref="C22" location="Footnote8" display="Debt8"/>
    <hyperlink ref="B106" location="Debt" display="[8] - If the entity has a specific Ohio Rev. Code Section that refers to its ability to issue bonds, notes or anticipatory securities, that section takes precedence if there was a conflict between it and the general debt provisions in Chapter 133.  "/>
    <hyperlink ref="AC25" location="Footnote9" display="ü9"/>
    <hyperlink ref="B107" location="Solid_Wst_Dist_1_13" display="[9] - For solid waste districts and conservancy districts, the only parts of Ohio Rev. Code § 5705.03 that apply are those sentences referring to a “taxing unit.”"/>
    <hyperlink ref="I25" location="Footnote9" display="ü9"/>
    <hyperlink ref="C29" location="Footnote11" display="ORC 321.34: Advance payments to local authorities"/>
    <hyperlink ref="B109" location="_1_13_Advances" display="[11] -  If any entity receives money from that county and the county is holding this money on behalf of the entity, the entity may ask for an advance."/>
    <hyperlink ref="B108" location="Solid_Wst_Dist_1_13_Est_Fund" display="[10] - This only applies to township waste disposal districts."/>
    <hyperlink ref="C37" location="Footnote12" display="ORC 117.38, 1724.05 and 1726.11; OAC 117-2-03(B) and 126:3-1-01(A)(2)(a):  Annual Financial Reporting"/>
    <hyperlink ref="B110" location="_1_17" display="[12] - Counties, Cities, Traditional Schools, STEM Schools, Community Schools, ESCs, Community Improvement Corporations (CICs), and Development Corporations (DCs) are the only entities on this matrix required to follow GAAP.  However for all entities list"/>
    <hyperlink ref="C39" location="Footnote13" display="ORC 9.833 and 305.172: Health Care Self Insurance13"/>
    <hyperlink ref="B111" location="_1_19" display="[13] - See AOS Bulletin 2001-005 appendix 2 for a detailed table regarding the specific requirements for each type of self-insured subdivision.  AOS Bulletin 2011-008 explains some subsequent considerations. Only test the OCS steps to the extent they appl"/>
    <hyperlink ref="C73" location="Footnote14" display="Various ORC Sections: Fraud, abuse, Conflict of Interest, Ethics14"/>
    <hyperlink ref="B112" location="_3_4" display="[14] - Some provisions of these OCS Sections have general applicability while others do not. Also, other requirements may apply. Auditors should be alert for circumstances which raise questions about whether such activity has occurred and seek legal couns"/>
    <hyperlink ref="C80" location="Footnote14" display="Various ORC Sections: Prohibited Political Activity14"/>
    <hyperlink ref="W8" location="Footnote15" display="Library15"/>
    <hyperlink ref="AA9" location="Footnote16" display="ü16"/>
    <hyperlink ref="B114" location="Reg_H2O_Sew_Gen_Bud" display="[16] - If these entities levy taxes, the checkmarks apply.  However, often they do not levy taxes.  When they do not levy taxes, Ohio Rev. Code §5705.28 (B)(2) requires a comparable, but somewhat streamlined budget process.  Ohio Rev. Code §5705.28(B)(2) "/>
    <hyperlink ref="O9" location="Footnote17" display="ü17"/>
    <hyperlink ref="B115" location="Gen_Hlth_Dist_Gen_Bud" display="[17] - If a general health district will receive any part of its revenue for a fiscal year from an appropriation apportioned among the townships and municipal corporations composing the district, the board of health of the district shall adopt an itemized"/>
    <hyperlink ref="U9" location="Footnote16" display="ü16"/>
    <hyperlink ref="X9" location="Footnote16" display="ü16"/>
    <hyperlink ref="G9" location="Footnote16" display="ü16"/>
    <hyperlink ref="AG9" location="Footnote16" display="ü16"/>
    <hyperlink ref="P9" location="Footnote16" display="ü16"/>
    <hyperlink ref="Q9" location="Footnote16" display="ü16"/>
    <hyperlink ref="T9" location="Footnote16" display="ü16"/>
    <hyperlink ref="Y9" location="Footnote16" display="ü16"/>
    <hyperlink ref="L9" location="Footnote18" display="ü18"/>
    <hyperlink ref="B116" location="DC_CIC_Gen_Bud" display="[18] - Ohio Rev. Code Chapters 1724 and 1726 apply to community improvement corporations (CICs) and development corporations (DCs), respectively. Other than financial reporting (see OCS Chapter 1-18) the OCS does not include requirements generally conside"/>
    <hyperlink ref="AE9" location="Footnote16" display="ü16"/>
    <hyperlink ref="AE8" location="Footnote19" display="State Comm. College (3358)19"/>
    <hyperlink ref="B117" location="St_Comm_Coll_3358" display="[19] - A state community college district is a political subdivision composed of the territory of a county, or two or more contiguous counties, in either case having a total population of at least one hundred fifty thousand, and organized for the purpose "/>
    <hyperlink ref="B118" location="Library_1_1" display="[20] - Ohio Admin. Code 117-8-02 requires libraries to adopt appropriation measures, and prohibits expending more than appropriated.  "/>
    <hyperlink ref="AC27" location="Footnote10" display="ü10"/>
    <hyperlink ref="W10" location="Footnote20" display="ü20"/>
    <hyperlink ref="W11" location="Footnote20" display="ü20"/>
    <hyperlink ref="B119" location="Library_1_2" display="[21] - The majority of Ohio Rev. Code Chapter 5705 applies to “subdivision”, “taxing units”, and “taxing authorities”.  However, Ohio Rev. Code § 5705.41 also applies to “district authorities”. Public library boards do not fall under any of these definiti"/>
    <hyperlink ref="AA11" location="Footnote22" display="ü22"/>
    <hyperlink ref="B120" location="Reg_H2O_Sew_1_2" display="[22] - Ohio Rev. Code § 5705.44 contains an exception that payments made from “earnings” are not required to use the 5705.41 (D) certificate.  Therefore, payments from the utility operating fund do not require certification.  (However, payments from utili"/>
    <hyperlink ref="O11" location="Footnote23" display="ü23"/>
    <hyperlink ref="B121" location="Gen_Health_Dist_1_2" display="[23] - The only part of Ohio Rev. Code § 5705.41 that does not apply to a general health district is § 5705.41(A). Instead, Ohio Rev. Code § 3709.28 (or 5705.38, 5705.39, and 5705.40) applies to health districts.  See related footnote 16."/>
    <hyperlink ref="AA13" location="Footnote24" display="ü24"/>
    <hyperlink ref="B122" location="Reg_H2O_Sew_1_4" display="[24] - Ohio Rev. Code § 5705.09 doesn’t apply to Regional Water &amp; Sewer."/>
    <hyperlink ref="X13" location="Footnote25" display="ü25"/>
    <hyperlink ref="B123" location="Park_Dist_1_4" display="[25] - Ohio Rev. Code § 5705.09 doesn’t apply to Park Districts."/>
    <hyperlink ref="AD24" location="Footnote26" display="ü26"/>
    <hyperlink ref="B124" location="St_Col_Un_1_13" display="[26] - For state universities, under Ohio Rev. Code § 3345.66, they can issue notes, and this section states that Ohio Rev. Code Chapter 133 does not apply.  However, if issuing bonds, Chapter 133 applies."/>
    <hyperlink ref="AA25" location="Footnote27" display="ü27"/>
    <hyperlink ref="B125" location="Reg_H2O_Sew_1_13" display="[27] - For regional water and sewer districts and park districts, the only parts of Ohio Rev. Code § 5705.03 that apply are those sentences referring to a “taxing unit.” "/>
    <hyperlink ref="X25" location="Footnote27" display="ü27"/>
    <hyperlink ref="W34" location="Footnote28" display="ü28"/>
    <hyperlink ref="B126" location="Library_1_14" display="[28] - County Library districts and regional library districts must follow Ohio Rev. Code Chapter 133.  For all other libraries, only parts (A) and (B) of Ohio Rev. Code § 133.10 apply."/>
    <hyperlink ref="AD37" location="Footnote29" display="ü29"/>
    <hyperlink ref="B127" location="St_Coll_Univ_1_17" display="[29] - Ohio Rev. Code § 3345.72(A)(1)(b) requires state universities and colleges to submit annual financial reports to the Auditor of State within 4 months after the end of the fiscal year (see AOS Bulletin 2015-007)."/>
    <hyperlink ref="AD40" location="Footnote30" display="ü30"/>
    <hyperlink ref="B128" location="St_Coll_Univ_1_20" display="[30] - Additional requirements specific to these entities, although not included in this OCS section, are included in Ohio Rev. Code §3345.203."/>
    <hyperlink ref="W52" location="Footnote31" display="ü31"/>
    <hyperlink ref="B129" location="Library_2_2" display="[31] - The majority of Ohio Rev. Code Chapter 5705 applies to “subdivision”, “taxing units”, and “taxing authorities”. However, Ohio Rev. Code § 5705.41 also applies to “district authorities”. Public library boards do not fall under any of these definitio"/>
    <hyperlink ref="O52" location="Footnote32" display="ü32"/>
    <hyperlink ref="B130" location="Gen_Hlth_Dist_2_2" display="[32] - The only part of Ohio Rev. Code § 5705.41 that does not apply to a general health district is § 5705.41(A). Instead, Ohio Rev. Code § 3709.28 applies to health districts.  "/>
    <hyperlink ref="C71" location="Footnote33" display="Various ORC Sections:  Education Requirements33"/>
    <hyperlink ref="B131" location="_2_21" display="[33] - If the treasurer of an entity invests under Ohio Rev. Code § 135.14, the training requirements in § 135.22 may apply"/>
    <hyperlink ref="X59" location="Footnote34" display="ü34"/>
    <hyperlink ref="B132" location="Sheet1!T51" display="[34] - "/>
    <hyperlink ref="X94" location="Footnote35" display="ü35"/>
    <hyperlink ref="B133" location="Park_Dist_3_18" display="[35] - This section is only applicable when related fines, forfeitures, or penalties are distributed to them, and/or when they have unspent balances from previous distributions."/>
    <hyperlink ref="B134" location="County" display="[36] - Emergency Management Agencies (EMAs) formed under Ohio Rev. Code § 5502.26 should be considered part of the county and does not require separate filing or auditing requirements. "/>
    <hyperlink ref="C45" location="Footnote37" display="ORC 1715.51-59, 517.15, 759.36:  Permanent endowment funds37"/>
    <hyperlink ref="B135" location="Sheet1!C38" display="[37] - "/>
    <hyperlink ref="C48" location="Footnote38" display="ORC Chapter 5727:  Electric kilowatt-hour tax38"/>
    <hyperlink ref="B136" location="_1_28" display="[38] - This step cannot be superseded by home rule powers.  "/>
    <hyperlink ref="AH94" location="Footnote35" display="ü35"/>
    <hyperlink ref="F94" location="Footnote35" display="ü35"/>
    <hyperlink ref="AK94" location="Footnote35" display="ü35"/>
    <hyperlink ref="AF8" location="Footnote39" display="STEM/STEAM Schools39"/>
    <hyperlink ref="B137" location="STEM_STEAM_Schools" display="[39] - “STEAM” is an abbreviation for “science, technology, engineering, arts, and mathematics” and is considered a type of STEM school.  References to STEM schools includes STEAM schools unless otherwise noted. [Ohio Rev. Code § 3326.01]"/>
    <hyperlink ref="K8" location="Footnote36" display="County36"/>
    <hyperlink ref="B135:C135" location="_1_25" display="_1_25"/>
    <hyperlink ref="AF47" location="Footnote40" display="ü40"/>
    <hyperlink ref="B138" location="STEM_1_27" display="[40] - Although these specific requirements do not apply to STEM schools, there are similar statutes in Chapter in Ohio Rev. Code §§ 3326.31 to 3326.50."/>
    <hyperlink ref="B139" location="SWCD_Gen_Bud" display="[41] - Budgetary requirements apply only to the &quot;Special Fund&quot; of the Soil &amp; Water Conservation District."/>
    <hyperlink ref="F75" location="OCS_FN42" display="ü42"/>
    <hyperlink ref="L75" location="Footnote43" display="ü43"/>
    <hyperlink ref="L74" location="Footnote43" display="ü43"/>
    <hyperlink ref="I75" location="Footnote43" display="ü43"/>
    <hyperlink ref="I74" location="Footnote43" display="ü43"/>
    <hyperlink ref="J75" location="Footnote43" display="ü43"/>
    <hyperlink ref="J74" location="Footnote43" display="ü43"/>
    <hyperlink ref="N75" location="Footnote43" display="ü43"/>
    <hyperlink ref="N74" location="Footnote43" display="ü43"/>
    <hyperlink ref="O75" location="Footnote43" display="ü43"/>
    <hyperlink ref="O74" location="Footnote43" display="ü43"/>
    <hyperlink ref="P74" location="Footnote43" display="ü43"/>
    <hyperlink ref="P75" location="Footnote43" display="ü43"/>
    <hyperlink ref="R75" location="Footnote43" display="ü43"/>
    <hyperlink ref="R74" location="Footnote43" display="ü43"/>
    <hyperlink ref="S74" location="Footnote43" display="ü43"/>
    <hyperlink ref="S75" location="Footnote43" display="ü43"/>
    <hyperlink ref="V75" location="Footnote43" display="ü43"/>
    <hyperlink ref="V74" location="Footnote43" display="ü43"/>
    <hyperlink ref="W74" location="Footnote43" display="ü43"/>
    <hyperlink ref="W75" location="Footnote43" display="ü43"/>
    <hyperlink ref="X74" location="Footnote43" display="ü43"/>
    <hyperlink ref="X75" location="Footnote43" display="ü43"/>
    <hyperlink ref="Y75" location="Footnote43" display="ü43"/>
    <hyperlink ref="Y74" location="Footnote43" display="ü43"/>
    <hyperlink ref="Z74" location="Footnote43" display="ü43"/>
    <hyperlink ref="Z75" location="Footnote43" display="ü43"/>
    <hyperlink ref="AA75" location="Footnote43" display="ü43"/>
    <hyperlink ref="AA74" location="Footnote43" display="ü43"/>
    <hyperlink ref="AC74" location="Footnote43" display="ü43"/>
    <hyperlink ref="AC75" location="Footnote43" display="ü43"/>
    <hyperlink ref="AD75" location="Footnote43" display="ü43"/>
    <hyperlink ref="AD74" location="Footnote43" display="ü43"/>
    <hyperlink ref="AJ75" location="Footnote43" display="ü43"/>
    <hyperlink ref="AJ74" location="Footnote43" display="ü43"/>
    <hyperlink ref="AK75" location="OCS_FN42" display="ü42"/>
    <hyperlink ref="C74" location="Footnote44" display="ORC 109.43, 121.22,149.43, 3314.037 &amp; AOS Bulletin 2019-003:  Availability of public records, meeting of public bodies and related policiesOhio Public Records Act and New Star Rating System (StaRS)"/>
    <hyperlink ref="B142" location="Exhibit5_2_423_PRA" display="[44] "/>
    <hyperlink ref="C75" location="Footnote45" display="ORC 109.43, 121.22,149.43, 3314.037 &amp; AOS Bulletin 2019-003:  Availability of public records, meeting of public bodies and related policiesOhio Open Meetings Act and New Star Rating System (StaRS)"/>
    <hyperlink ref="B143" location="Exhibit5_2_23_OMA" display="[45]"/>
    <hyperlink ref="B144" location="Exhibit5_2_423_PRA" display="[46]  "/>
  </hyperlinks>
  <pageMargins left="0.7" right="0.7" top="0.75" bottom="0.75" header="0.3" footer="0.3"/>
  <pageSetup fitToWidth="0" orientation="landscape" cellComments="atEnd" horizontalDpi="4294967295" verticalDpi="4294967295"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6"/>
  <sheetViews>
    <sheetView zoomScaleNormal="100" workbookViewId="0">
      <selection activeCell="A2" sqref="A2"/>
    </sheetView>
  </sheetViews>
  <sheetFormatPr defaultRowHeight="14.4" x14ac:dyDescent="0.3"/>
  <cols>
    <col min="1" max="1" width="43.88671875" customWidth="1"/>
    <col min="2" max="2" width="29.109375" customWidth="1"/>
    <col min="3" max="3" width="56.6640625" customWidth="1"/>
    <col min="4" max="5" width="21.6640625" customWidth="1"/>
  </cols>
  <sheetData>
    <row r="1" spans="1:39" ht="31.2" x14ac:dyDescent="0.6">
      <c r="A1" s="8" t="s">
        <v>477</v>
      </c>
      <c r="B1" s="1"/>
      <c r="K1" s="8"/>
      <c r="L1" s="1"/>
    </row>
    <row r="2" spans="1:39" x14ac:dyDescent="0.3">
      <c r="A2" s="196" t="s">
        <v>194</v>
      </c>
      <c r="B2" s="215" t="s">
        <v>195</v>
      </c>
      <c r="C2" s="215"/>
      <c r="D2" s="215"/>
      <c r="E2" s="215"/>
      <c r="F2" s="215"/>
      <c r="G2" s="215"/>
      <c r="H2" s="215"/>
      <c r="I2" s="215"/>
      <c r="J2" s="215"/>
      <c r="K2" s="215"/>
      <c r="L2" s="215"/>
      <c r="M2" s="215"/>
      <c r="N2" s="215"/>
    </row>
    <row r="3" spans="1:39" x14ac:dyDescent="0.3">
      <c r="A3" s="161"/>
      <c r="B3" s="162" t="s">
        <v>204</v>
      </c>
      <c r="C3" s="161"/>
      <c r="D3" s="161"/>
      <c r="E3" s="161"/>
      <c r="F3" s="161"/>
      <c r="G3" s="161"/>
      <c r="H3" s="161"/>
      <c r="I3" s="161"/>
      <c r="J3" s="161"/>
      <c r="K3" s="161"/>
      <c r="L3" s="162"/>
      <c r="M3" s="161"/>
      <c r="N3" s="161"/>
    </row>
    <row r="4" spans="1:39" x14ac:dyDescent="0.3">
      <c r="B4" s="36"/>
      <c r="L4" s="36"/>
    </row>
    <row r="5" spans="1:39" ht="15" thickBot="1" x14ac:dyDescent="0.35">
      <c r="B5" s="1"/>
      <c r="L5" s="1"/>
    </row>
    <row r="6" spans="1:39" ht="44.4" thickBot="1" x14ac:dyDescent="0.35">
      <c r="A6" s="183" t="s">
        <v>331</v>
      </c>
      <c r="B6" s="125" t="s">
        <v>332</v>
      </c>
      <c r="C6" s="125" t="s">
        <v>333</v>
      </c>
      <c r="D6" s="184" t="s">
        <v>466</v>
      </c>
      <c r="E6" s="184" t="s">
        <v>467</v>
      </c>
      <c r="F6" s="95"/>
      <c r="G6" s="95"/>
      <c r="H6" s="95"/>
      <c r="I6" s="95"/>
      <c r="J6" s="95"/>
      <c r="K6" s="96"/>
      <c r="L6" s="95"/>
      <c r="M6" s="95"/>
      <c r="N6" s="97"/>
      <c r="O6" s="97"/>
      <c r="P6" s="97"/>
      <c r="Q6" s="97"/>
      <c r="R6" s="97"/>
      <c r="S6" s="97"/>
      <c r="T6" s="97"/>
      <c r="U6" s="97"/>
      <c r="V6" s="97"/>
      <c r="W6" s="97"/>
      <c r="X6" s="97"/>
      <c r="Y6" s="97"/>
      <c r="Z6" s="97"/>
      <c r="AA6" s="97"/>
      <c r="AB6" s="97"/>
      <c r="AC6" s="97"/>
      <c r="AD6" s="97"/>
      <c r="AE6" s="124"/>
      <c r="AF6" s="124"/>
      <c r="AG6" s="97"/>
      <c r="AH6" s="97"/>
      <c r="AI6" s="97"/>
      <c r="AJ6" s="97"/>
      <c r="AK6" s="97"/>
      <c r="AL6" s="97"/>
      <c r="AM6" s="104"/>
    </row>
    <row r="7" spans="1:39" ht="28.5" customHeight="1" thickBot="1" x14ac:dyDescent="0.35">
      <c r="A7" s="185" t="s">
        <v>334</v>
      </c>
      <c r="B7" s="186" t="s">
        <v>335</v>
      </c>
      <c r="C7" s="187"/>
      <c r="D7" s="201" t="s">
        <v>27</v>
      </c>
      <c r="E7" s="201" t="s">
        <v>27</v>
      </c>
      <c r="F7" s="98"/>
      <c r="G7" s="99"/>
      <c r="H7" s="100"/>
      <c r="I7" s="101"/>
      <c r="J7" s="99"/>
      <c r="K7" s="102"/>
      <c r="L7" s="103"/>
      <c r="M7" s="99"/>
      <c r="N7" s="104"/>
      <c r="O7" s="104"/>
      <c r="P7" s="104"/>
      <c r="Q7" s="104"/>
      <c r="R7" s="104"/>
      <c r="S7" s="104"/>
      <c r="T7" s="104"/>
      <c r="U7" s="104"/>
      <c r="V7" s="104"/>
      <c r="W7" s="104"/>
    </row>
    <row r="8" spans="1:39" ht="56.25" customHeight="1" thickBot="1" x14ac:dyDescent="0.35">
      <c r="A8" s="189" t="s">
        <v>336</v>
      </c>
      <c r="B8" s="189" t="s">
        <v>337</v>
      </c>
      <c r="C8" s="202" t="s">
        <v>470</v>
      </c>
      <c r="D8" s="190" t="s">
        <v>402</v>
      </c>
      <c r="E8" s="190" t="s">
        <v>402</v>
      </c>
      <c r="F8" s="105"/>
      <c r="G8" s="99"/>
      <c r="H8" s="106"/>
      <c r="I8" s="107"/>
      <c r="J8" s="105"/>
      <c r="K8" s="102"/>
      <c r="L8" s="108"/>
      <c r="M8" s="107"/>
      <c r="N8" s="104"/>
      <c r="O8" s="104"/>
      <c r="P8" s="104"/>
      <c r="Q8" s="104"/>
      <c r="R8" s="104"/>
      <c r="S8" s="104"/>
      <c r="T8" s="104"/>
      <c r="U8" s="104"/>
      <c r="V8" s="104"/>
      <c r="W8" s="104"/>
    </row>
    <row r="9" spans="1:39" ht="28.5" customHeight="1" thickBot="1" x14ac:dyDescent="0.35">
      <c r="A9" s="191" t="s">
        <v>338</v>
      </c>
      <c r="B9" s="192" t="s">
        <v>339</v>
      </c>
      <c r="C9" s="193"/>
      <c r="D9" s="201" t="s">
        <v>27</v>
      </c>
      <c r="E9" s="201" t="s">
        <v>27</v>
      </c>
      <c r="F9" s="105"/>
      <c r="G9" s="99"/>
      <c r="H9" s="106"/>
      <c r="I9" s="107"/>
      <c r="J9" s="105"/>
      <c r="K9" s="102"/>
      <c r="L9" s="108"/>
      <c r="M9" s="107"/>
      <c r="N9" s="104"/>
      <c r="O9" s="104"/>
      <c r="P9" s="104"/>
      <c r="Q9" s="104"/>
      <c r="R9" s="104"/>
      <c r="S9" s="104"/>
      <c r="T9" s="104"/>
      <c r="U9" s="104"/>
      <c r="V9" s="104"/>
      <c r="W9" s="104"/>
    </row>
    <row r="10" spans="1:39" ht="28.5" customHeight="1" thickBot="1" x14ac:dyDescent="0.35">
      <c r="A10" s="185" t="s">
        <v>340</v>
      </c>
      <c r="B10" s="186" t="s">
        <v>341</v>
      </c>
      <c r="C10" s="187"/>
      <c r="D10" s="201" t="s">
        <v>27</v>
      </c>
      <c r="E10" s="201" t="s">
        <v>27</v>
      </c>
      <c r="F10" s="105"/>
      <c r="G10" s="99"/>
      <c r="H10" s="106"/>
      <c r="I10" s="107"/>
      <c r="J10" s="105"/>
      <c r="K10" s="102"/>
      <c r="L10" s="108"/>
      <c r="M10" s="107"/>
      <c r="N10" s="104"/>
      <c r="O10" s="104"/>
      <c r="P10" s="104"/>
      <c r="Q10" s="104"/>
      <c r="R10" s="104"/>
      <c r="S10" s="104"/>
      <c r="T10" s="104"/>
      <c r="U10" s="104"/>
      <c r="V10" s="104"/>
      <c r="W10" s="104"/>
    </row>
    <row r="11" spans="1:39" ht="28.5" customHeight="1" thickBot="1" x14ac:dyDescent="0.35">
      <c r="A11" s="185" t="s">
        <v>342</v>
      </c>
      <c r="B11" s="186" t="s">
        <v>343</v>
      </c>
      <c r="C11" s="187"/>
      <c r="D11" s="190" t="s">
        <v>472</v>
      </c>
      <c r="E11" s="190" t="s">
        <v>472</v>
      </c>
      <c r="F11" s="105"/>
      <c r="G11" s="99"/>
      <c r="H11" s="106"/>
      <c r="I11" s="107"/>
      <c r="J11" s="105"/>
      <c r="K11" s="102"/>
      <c r="L11" s="108"/>
      <c r="M11" s="107"/>
      <c r="N11" s="104"/>
      <c r="O11" s="104"/>
      <c r="P11" s="104"/>
      <c r="Q11" s="104"/>
      <c r="R11" s="104"/>
      <c r="S11" s="104"/>
      <c r="T11" s="104"/>
      <c r="U11" s="104"/>
      <c r="V11" s="104"/>
      <c r="W11" s="104"/>
    </row>
    <row r="12" spans="1:39" ht="28.5" customHeight="1" thickBot="1" x14ac:dyDescent="0.35">
      <c r="A12" s="185" t="s">
        <v>344</v>
      </c>
      <c r="B12" s="186" t="s">
        <v>345</v>
      </c>
      <c r="C12" s="187"/>
      <c r="D12" s="201" t="s">
        <v>27</v>
      </c>
      <c r="E12" s="201" t="s">
        <v>27</v>
      </c>
      <c r="F12" s="105"/>
      <c r="G12" s="99"/>
      <c r="H12" s="106"/>
      <c r="I12" s="107"/>
      <c r="J12" s="105"/>
      <c r="K12" s="102"/>
      <c r="L12" s="109"/>
      <c r="M12" s="107"/>
      <c r="N12" s="104"/>
      <c r="O12" s="104"/>
      <c r="P12" s="104"/>
      <c r="Q12" s="104"/>
      <c r="R12" s="104"/>
      <c r="S12" s="104"/>
      <c r="T12" s="104"/>
      <c r="U12" s="104"/>
      <c r="V12" s="104"/>
      <c r="W12" s="104"/>
    </row>
    <row r="13" spans="1:39" ht="28.5" customHeight="1" thickBot="1" x14ac:dyDescent="0.35">
      <c r="A13" s="185" t="s">
        <v>346</v>
      </c>
      <c r="B13" s="186" t="s">
        <v>347</v>
      </c>
      <c r="C13" s="187"/>
      <c r="D13" s="201" t="s">
        <v>27</v>
      </c>
      <c r="E13" s="201" t="s">
        <v>27</v>
      </c>
      <c r="F13" s="105"/>
      <c r="G13" s="99"/>
      <c r="H13" s="106"/>
      <c r="I13" s="107"/>
      <c r="J13" s="105"/>
      <c r="K13" s="102"/>
      <c r="L13" s="108"/>
      <c r="M13" s="107"/>
      <c r="N13" s="104"/>
      <c r="O13" s="104"/>
      <c r="P13" s="104"/>
      <c r="Q13" s="104"/>
      <c r="R13" s="104"/>
      <c r="S13" s="104"/>
      <c r="T13" s="104"/>
      <c r="U13" s="104"/>
      <c r="V13" s="104"/>
      <c r="W13" s="104"/>
    </row>
    <row r="14" spans="1:39" ht="28.5" customHeight="1" thickBot="1" x14ac:dyDescent="0.35">
      <c r="A14" s="185" t="s">
        <v>348</v>
      </c>
      <c r="B14" s="186" t="s">
        <v>349</v>
      </c>
      <c r="C14" s="187"/>
      <c r="D14" s="201" t="s">
        <v>27</v>
      </c>
      <c r="E14" s="201" t="s">
        <v>27</v>
      </c>
      <c r="F14" s="105"/>
      <c r="G14" s="99"/>
      <c r="H14" s="106"/>
      <c r="I14" s="107"/>
      <c r="J14" s="105"/>
      <c r="K14" s="102"/>
      <c r="L14" s="108"/>
      <c r="M14" s="107"/>
      <c r="N14" s="104"/>
      <c r="O14" s="104"/>
      <c r="P14" s="104"/>
      <c r="Q14" s="104"/>
      <c r="R14" s="104"/>
      <c r="S14" s="104"/>
      <c r="T14" s="104"/>
      <c r="U14" s="104"/>
      <c r="V14" s="104"/>
      <c r="W14" s="104"/>
    </row>
    <row r="15" spans="1:39" ht="28.5" customHeight="1" thickBot="1" x14ac:dyDescent="0.35">
      <c r="A15" s="185" t="s">
        <v>350</v>
      </c>
      <c r="B15" s="186" t="s">
        <v>351</v>
      </c>
      <c r="C15" s="187"/>
      <c r="D15" s="201" t="s">
        <v>27</v>
      </c>
      <c r="E15" s="201" t="s">
        <v>27</v>
      </c>
      <c r="F15" s="105"/>
      <c r="G15" s="110"/>
      <c r="H15" s="106"/>
      <c r="I15" s="107"/>
      <c r="J15" s="105"/>
      <c r="K15" s="102"/>
      <c r="L15" s="108"/>
      <c r="M15" s="107"/>
      <c r="N15" s="104"/>
      <c r="O15" s="104"/>
      <c r="P15" s="104"/>
      <c r="Q15" s="104"/>
      <c r="R15" s="104"/>
      <c r="S15" s="104"/>
      <c r="T15" s="104"/>
      <c r="U15" s="104"/>
      <c r="V15" s="104"/>
      <c r="W15" s="104"/>
    </row>
    <row r="16" spans="1:39" ht="28.5" customHeight="1" thickBot="1" x14ac:dyDescent="0.35">
      <c r="A16" s="185" t="s">
        <v>352</v>
      </c>
      <c r="B16" s="186" t="s">
        <v>353</v>
      </c>
      <c r="C16" s="194">
        <v>3</v>
      </c>
      <c r="D16" s="201" t="s">
        <v>27</v>
      </c>
      <c r="E16" s="201" t="s">
        <v>27</v>
      </c>
      <c r="F16" s="105"/>
      <c r="G16" s="105"/>
      <c r="H16" s="106"/>
      <c r="I16" s="107"/>
      <c r="J16" s="105"/>
      <c r="K16" s="102"/>
      <c r="L16" s="108"/>
      <c r="M16" s="107"/>
      <c r="N16" s="104"/>
      <c r="O16" s="104"/>
      <c r="P16" s="104"/>
      <c r="Q16" s="104"/>
      <c r="R16" s="104"/>
      <c r="S16" s="104"/>
      <c r="T16" s="104"/>
      <c r="U16" s="104"/>
      <c r="V16" s="104"/>
      <c r="W16" s="104"/>
    </row>
    <row r="17" spans="1:23" ht="28.5" customHeight="1" thickBot="1" x14ac:dyDescent="0.35">
      <c r="A17" s="185" t="s">
        <v>354</v>
      </c>
      <c r="B17" s="186" t="s">
        <v>355</v>
      </c>
      <c r="C17" s="187"/>
      <c r="D17" s="188" t="s">
        <v>402</v>
      </c>
      <c r="E17" s="188" t="s">
        <v>402</v>
      </c>
      <c r="F17" s="105"/>
      <c r="G17" s="105"/>
      <c r="H17" s="106"/>
      <c r="I17" s="107"/>
      <c r="J17" s="105"/>
      <c r="K17" s="102"/>
      <c r="L17" s="108"/>
      <c r="M17" s="107"/>
      <c r="N17" s="104"/>
      <c r="O17" s="104"/>
      <c r="P17" s="104"/>
      <c r="Q17" s="104"/>
      <c r="R17" s="104"/>
      <c r="S17" s="104"/>
      <c r="T17" s="104"/>
      <c r="U17" s="104"/>
      <c r="V17" s="104"/>
      <c r="W17" s="104"/>
    </row>
    <row r="18" spans="1:23" ht="28.5" customHeight="1" thickBot="1" x14ac:dyDescent="0.35">
      <c r="A18" s="185" t="s">
        <v>356</v>
      </c>
      <c r="B18" s="186" t="s">
        <v>343</v>
      </c>
      <c r="C18" s="187"/>
      <c r="D18" s="195" t="s">
        <v>402</v>
      </c>
      <c r="E18" s="195" t="s">
        <v>402</v>
      </c>
      <c r="F18" s="111"/>
      <c r="G18" s="112"/>
      <c r="H18" s="111"/>
      <c r="I18" s="111"/>
      <c r="J18" s="112"/>
      <c r="K18" s="102"/>
      <c r="L18" s="113"/>
      <c r="M18" s="111"/>
      <c r="N18" s="104"/>
      <c r="O18" s="104"/>
      <c r="P18" s="104"/>
      <c r="Q18" s="104"/>
      <c r="R18" s="104"/>
      <c r="S18" s="104"/>
      <c r="T18" s="104"/>
      <c r="U18" s="104"/>
      <c r="V18" s="104"/>
      <c r="W18" s="104"/>
    </row>
    <row r="19" spans="1:23" ht="28.5" customHeight="1" thickBot="1" x14ac:dyDescent="0.35">
      <c r="A19" s="185" t="s">
        <v>357</v>
      </c>
      <c r="B19" s="186" t="s">
        <v>358</v>
      </c>
      <c r="C19" s="187"/>
      <c r="D19" s="195" t="s">
        <v>402</v>
      </c>
      <c r="E19" s="195" t="s">
        <v>402</v>
      </c>
      <c r="F19" s="114"/>
      <c r="G19" s="115"/>
      <c r="H19" s="114"/>
      <c r="I19" s="116"/>
      <c r="J19" s="115"/>
      <c r="K19" s="117"/>
      <c r="L19" s="118"/>
      <c r="M19" s="116"/>
      <c r="N19" s="104"/>
      <c r="O19" s="104"/>
      <c r="P19" s="104"/>
      <c r="Q19" s="104"/>
      <c r="R19" s="104"/>
      <c r="S19" s="104"/>
      <c r="T19" s="104"/>
      <c r="U19" s="104"/>
      <c r="V19" s="104"/>
      <c r="W19" s="104"/>
    </row>
    <row r="20" spans="1:23" ht="28.5" customHeight="1" thickBot="1" x14ac:dyDescent="0.35">
      <c r="A20" s="185" t="s">
        <v>359</v>
      </c>
      <c r="B20" s="186" t="s">
        <v>360</v>
      </c>
      <c r="C20" s="187"/>
      <c r="D20" s="201" t="s">
        <v>27</v>
      </c>
      <c r="E20" s="201" t="s">
        <v>27</v>
      </c>
      <c r="F20" s="114"/>
      <c r="G20" s="115"/>
      <c r="H20" s="114"/>
      <c r="I20" s="116"/>
      <c r="J20" s="115"/>
      <c r="K20" s="117"/>
      <c r="L20" s="118"/>
      <c r="M20" s="116"/>
      <c r="N20" s="104"/>
      <c r="O20" s="104"/>
      <c r="P20" s="104"/>
      <c r="Q20" s="104"/>
      <c r="R20" s="104"/>
      <c r="S20" s="104"/>
      <c r="T20" s="104"/>
      <c r="U20" s="104"/>
      <c r="V20" s="104"/>
      <c r="W20" s="104"/>
    </row>
    <row r="21" spans="1:23" ht="28.5" customHeight="1" thickBot="1" x14ac:dyDescent="0.35">
      <c r="A21" s="185" t="s">
        <v>361</v>
      </c>
      <c r="B21" s="186" t="s">
        <v>362</v>
      </c>
      <c r="C21" s="187"/>
      <c r="D21" s="201" t="s">
        <v>27</v>
      </c>
      <c r="E21" s="201" t="s">
        <v>27</v>
      </c>
      <c r="F21" s="114"/>
      <c r="G21" s="115"/>
      <c r="H21" s="119"/>
      <c r="I21" s="116"/>
      <c r="J21" s="115"/>
      <c r="K21" s="117"/>
      <c r="L21" s="118"/>
      <c r="M21" s="116"/>
      <c r="N21" s="104"/>
      <c r="O21" s="104"/>
      <c r="P21" s="104"/>
      <c r="Q21" s="104"/>
      <c r="R21" s="104"/>
      <c r="S21" s="104"/>
      <c r="T21" s="104"/>
      <c r="U21" s="104"/>
      <c r="V21" s="104"/>
      <c r="W21" s="104"/>
    </row>
    <row r="22" spans="1:23" ht="28.5" customHeight="1" thickBot="1" x14ac:dyDescent="0.65">
      <c r="A22" s="185" t="s">
        <v>363</v>
      </c>
      <c r="B22" s="186" t="s">
        <v>364</v>
      </c>
      <c r="C22" s="187"/>
      <c r="D22" s="195" t="s">
        <v>402</v>
      </c>
      <c r="E22" s="195" t="s">
        <v>402</v>
      </c>
      <c r="F22" s="104"/>
      <c r="G22" s="104"/>
      <c r="H22" s="104"/>
      <c r="I22" s="104"/>
      <c r="J22" s="104"/>
      <c r="K22" s="120"/>
      <c r="L22" s="121"/>
      <c r="M22" s="104"/>
      <c r="N22" s="104"/>
      <c r="O22" s="104"/>
      <c r="P22" s="104"/>
      <c r="Q22" s="104"/>
      <c r="R22" s="104"/>
      <c r="S22" s="104"/>
      <c r="T22" s="104"/>
      <c r="U22" s="104"/>
      <c r="V22" s="104"/>
      <c r="W22" s="104"/>
    </row>
    <row r="23" spans="1:23" ht="28.5" customHeight="1" thickBot="1" x14ac:dyDescent="0.35">
      <c r="A23" s="185" t="s">
        <v>365</v>
      </c>
      <c r="B23" s="186" t="s">
        <v>366</v>
      </c>
      <c r="C23" s="187" t="s">
        <v>367</v>
      </c>
      <c r="D23" s="201" t="s">
        <v>27</v>
      </c>
      <c r="E23" s="201" t="s">
        <v>27</v>
      </c>
      <c r="F23" s="104"/>
      <c r="G23" s="104"/>
      <c r="H23" s="104"/>
      <c r="I23" s="104"/>
      <c r="J23" s="104"/>
      <c r="K23" s="122"/>
      <c r="L23" s="123"/>
      <c r="M23" s="104"/>
      <c r="N23" s="104"/>
      <c r="O23" s="104"/>
      <c r="P23" s="104"/>
      <c r="Q23" s="104"/>
      <c r="R23" s="104"/>
      <c r="S23" s="104"/>
      <c r="T23" s="104"/>
      <c r="U23" s="104"/>
      <c r="V23" s="104"/>
      <c r="W23" s="104"/>
    </row>
    <row r="24" spans="1:23" ht="28.5" customHeight="1" thickBot="1" x14ac:dyDescent="0.35">
      <c r="A24" s="185" t="s">
        <v>368</v>
      </c>
      <c r="B24" s="186" t="s">
        <v>369</v>
      </c>
      <c r="C24" s="187"/>
      <c r="D24" s="195" t="s">
        <v>402</v>
      </c>
      <c r="E24" s="195" t="s">
        <v>402</v>
      </c>
      <c r="F24" s="104"/>
      <c r="G24" s="104"/>
      <c r="H24" s="104"/>
      <c r="I24" s="104"/>
      <c r="J24" s="104"/>
      <c r="K24" s="104"/>
      <c r="L24" s="104"/>
      <c r="M24" s="104"/>
      <c r="N24" s="104"/>
      <c r="O24" s="104"/>
      <c r="P24" s="104"/>
      <c r="Q24" s="104"/>
      <c r="R24" s="104"/>
      <c r="S24" s="104"/>
      <c r="T24" s="104"/>
      <c r="U24" s="104"/>
      <c r="V24" s="104"/>
      <c r="W24" s="104"/>
    </row>
    <row r="25" spans="1:23" ht="28.5" customHeight="1" thickBot="1" x14ac:dyDescent="0.35">
      <c r="A25" s="185" t="s">
        <v>370</v>
      </c>
      <c r="B25" s="186" t="s">
        <v>371</v>
      </c>
      <c r="C25" s="187"/>
      <c r="D25" s="201" t="s">
        <v>27</v>
      </c>
      <c r="E25" s="201" t="s">
        <v>27</v>
      </c>
      <c r="F25" s="104"/>
      <c r="G25" s="104"/>
      <c r="H25" s="104"/>
      <c r="I25" s="104"/>
      <c r="J25" s="104"/>
      <c r="K25" s="104"/>
      <c r="L25" s="104"/>
      <c r="M25" s="104"/>
      <c r="N25" s="104"/>
      <c r="O25" s="104"/>
      <c r="P25" s="104"/>
      <c r="Q25" s="104"/>
      <c r="R25" s="104"/>
      <c r="S25" s="104"/>
      <c r="T25" s="104"/>
      <c r="U25" s="104"/>
      <c r="V25" s="104"/>
      <c r="W25" s="104"/>
    </row>
    <row r="26" spans="1:23" ht="28.5" customHeight="1" thickBot="1" x14ac:dyDescent="0.35">
      <c r="A26" s="185" t="s">
        <v>372</v>
      </c>
      <c r="B26" s="186" t="s">
        <v>373</v>
      </c>
      <c r="C26" s="187"/>
      <c r="D26" s="201" t="s">
        <v>27</v>
      </c>
      <c r="E26" s="201" t="s">
        <v>27</v>
      </c>
      <c r="F26" s="104"/>
      <c r="G26" s="104"/>
      <c r="H26" s="104"/>
      <c r="I26" s="104"/>
      <c r="J26" s="104"/>
      <c r="K26" s="104"/>
      <c r="L26" s="104"/>
      <c r="M26" s="104"/>
      <c r="N26" s="104"/>
      <c r="O26" s="104"/>
      <c r="P26" s="104"/>
      <c r="Q26" s="104"/>
      <c r="R26" s="104"/>
      <c r="S26" s="104"/>
      <c r="T26" s="104"/>
      <c r="U26" s="104"/>
      <c r="V26" s="104"/>
      <c r="W26" s="104"/>
    </row>
    <row r="27" spans="1:23" ht="28.5" customHeight="1" thickBot="1" x14ac:dyDescent="0.35">
      <c r="A27" s="185" t="s">
        <v>374</v>
      </c>
      <c r="B27" s="186" t="s">
        <v>375</v>
      </c>
      <c r="C27" s="187"/>
      <c r="D27" s="201" t="s">
        <v>27</v>
      </c>
      <c r="E27" s="201" t="s">
        <v>27</v>
      </c>
      <c r="F27" s="104"/>
      <c r="G27" s="104"/>
      <c r="H27" s="104"/>
      <c r="I27" s="104"/>
      <c r="J27" s="104"/>
      <c r="K27" s="104"/>
      <c r="L27" s="104"/>
      <c r="M27" s="104"/>
      <c r="N27" s="104"/>
      <c r="O27" s="104"/>
      <c r="P27" s="104"/>
      <c r="Q27" s="104"/>
      <c r="R27" s="104"/>
      <c r="S27" s="104"/>
      <c r="T27" s="104"/>
      <c r="U27" s="104"/>
      <c r="V27" s="104"/>
      <c r="W27" s="104"/>
    </row>
    <row r="28" spans="1:23" ht="28.5" customHeight="1" thickBot="1" x14ac:dyDescent="0.35">
      <c r="A28" s="191" t="s">
        <v>376</v>
      </c>
      <c r="B28" s="192" t="s">
        <v>377</v>
      </c>
      <c r="C28" s="193"/>
      <c r="D28" s="195" t="s">
        <v>402</v>
      </c>
      <c r="E28" s="195" t="s">
        <v>402</v>
      </c>
      <c r="F28" s="104"/>
      <c r="G28" s="104"/>
      <c r="H28" s="104"/>
      <c r="I28" s="104"/>
      <c r="J28" s="104"/>
      <c r="K28" s="104"/>
      <c r="L28" s="104"/>
      <c r="M28" s="104"/>
      <c r="N28" s="104"/>
      <c r="O28" s="104"/>
      <c r="P28" s="104"/>
      <c r="Q28" s="104"/>
      <c r="R28" s="104"/>
      <c r="S28" s="104"/>
      <c r="T28" s="104"/>
      <c r="U28" s="104"/>
      <c r="V28" s="104"/>
      <c r="W28" s="104"/>
    </row>
    <row r="29" spans="1:23" ht="28.2" thickBot="1" x14ac:dyDescent="0.35">
      <c r="A29" s="185" t="s">
        <v>378</v>
      </c>
      <c r="B29" s="186" t="s">
        <v>379</v>
      </c>
      <c r="C29" s="187"/>
      <c r="D29" s="195" t="s">
        <v>402</v>
      </c>
      <c r="E29" s="201" t="s">
        <v>27</v>
      </c>
    </row>
    <row r="30" spans="1:23" ht="28.5" customHeight="1" thickBot="1" x14ac:dyDescent="0.35">
      <c r="A30" s="185" t="s">
        <v>380</v>
      </c>
      <c r="B30" s="186" t="s">
        <v>381</v>
      </c>
      <c r="C30" s="187"/>
      <c r="D30" s="201" t="s">
        <v>27</v>
      </c>
      <c r="E30" s="201" t="s">
        <v>27</v>
      </c>
    </row>
    <row r="31" spans="1:23" ht="28.5" customHeight="1" thickBot="1" x14ac:dyDescent="0.35">
      <c r="A31" s="185" t="s">
        <v>382</v>
      </c>
      <c r="B31" s="186" t="s">
        <v>383</v>
      </c>
      <c r="C31" s="187"/>
      <c r="D31" s="201" t="s">
        <v>27</v>
      </c>
      <c r="E31" s="195" t="s">
        <v>402</v>
      </c>
    </row>
    <row r="32" spans="1:23" ht="28.5" customHeight="1" thickBot="1" x14ac:dyDescent="0.35">
      <c r="A32" s="185" t="s">
        <v>468</v>
      </c>
      <c r="B32" s="186" t="s">
        <v>384</v>
      </c>
      <c r="C32" s="187"/>
      <c r="D32" s="201" t="s">
        <v>27</v>
      </c>
      <c r="E32" s="201" t="s">
        <v>27</v>
      </c>
    </row>
    <row r="33" spans="1:5" ht="28.5" customHeight="1" thickBot="1" x14ac:dyDescent="0.35">
      <c r="A33" s="185" t="s">
        <v>385</v>
      </c>
      <c r="B33" s="186" t="s">
        <v>386</v>
      </c>
      <c r="C33" s="187"/>
      <c r="D33" s="201" t="s">
        <v>27</v>
      </c>
      <c r="E33" s="201" t="s">
        <v>27</v>
      </c>
    </row>
    <row r="34" spans="1:5" ht="36.75" customHeight="1" thickBot="1" x14ac:dyDescent="0.35">
      <c r="A34" s="185" t="s">
        <v>387</v>
      </c>
      <c r="B34" s="186" t="s">
        <v>388</v>
      </c>
      <c r="C34" s="187"/>
      <c r="D34" s="201" t="s">
        <v>27</v>
      </c>
      <c r="E34" s="201" t="s">
        <v>27</v>
      </c>
    </row>
    <row r="35" spans="1:5" ht="30" customHeight="1" thickBot="1" x14ac:dyDescent="0.35">
      <c r="A35" s="185" t="s">
        <v>389</v>
      </c>
      <c r="B35" s="186" t="s">
        <v>390</v>
      </c>
      <c r="C35" s="187"/>
      <c r="D35" s="201" t="s">
        <v>27</v>
      </c>
      <c r="E35" s="201" t="s">
        <v>27</v>
      </c>
    </row>
    <row r="36" spans="1:5" ht="28.5" customHeight="1" thickBot="1" x14ac:dyDescent="0.35">
      <c r="A36" s="185" t="s">
        <v>391</v>
      </c>
      <c r="B36" s="186" t="s">
        <v>392</v>
      </c>
      <c r="C36" s="187"/>
      <c r="D36" s="201" t="s">
        <v>27</v>
      </c>
      <c r="E36" s="201" t="s">
        <v>27</v>
      </c>
    </row>
    <row r="37" spans="1:5" ht="28.5" customHeight="1" thickBot="1" x14ac:dyDescent="0.35">
      <c r="A37" s="185" t="s">
        <v>393</v>
      </c>
      <c r="B37" s="186" t="s">
        <v>394</v>
      </c>
      <c r="C37" s="187"/>
      <c r="D37" s="195" t="s">
        <v>402</v>
      </c>
      <c r="E37" s="201" t="s">
        <v>27</v>
      </c>
    </row>
    <row r="38" spans="1:5" ht="28.5" customHeight="1" thickBot="1" x14ac:dyDescent="0.35">
      <c r="A38" s="185" t="s">
        <v>395</v>
      </c>
      <c r="B38" s="186" t="s">
        <v>396</v>
      </c>
      <c r="C38" s="187"/>
      <c r="D38" s="195" t="s">
        <v>402</v>
      </c>
      <c r="E38" s="195" t="s">
        <v>402</v>
      </c>
    </row>
    <row r="39" spans="1:5" ht="28.5" customHeight="1" thickBot="1" x14ac:dyDescent="0.35">
      <c r="A39" s="185" t="s">
        <v>397</v>
      </c>
      <c r="B39" s="186" t="s">
        <v>398</v>
      </c>
      <c r="C39" s="187"/>
      <c r="D39" s="201" t="s">
        <v>27</v>
      </c>
      <c r="E39" s="201" t="s">
        <v>27</v>
      </c>
    </row>
    <row r="40" spans="1:5" ht="28.5" customHeight="1" thickBot="1" x14ac:dyDescent="0.35">
      <c r="A40" s="185" t="s">
        <v>399</v>
      </c>
      <c r="B40" s="186" t="s">
        <v>400</v>
      </c>
      <c r="C40" s="187"/>
      <c r="D40" s="195" t="s">
        <v>402</v>
      </c>
      <c r="E40" s="195" t="s">
        <v>402</v>
      </c>
    </row>
    <row r="44" spans="1:5" ht="72" customHeight="1" x14ac:dyDescent="0.3">
      <c r="A44" s="216" t="s">
        <v>473</v>
      </c>
      <c r="B44" s="214"/>
      <c r="C44" s="214"/>
      <c r="D44" s="214"/>
      <c r="E44" s="214"/>
    </row>
    <row r="45" spans="1:5" ht="71.25" customHeight="1" x14ac:dyDescent="0.3">
      <c r="A45" s="216" t="s">
        <v>474</v>
      </c>
      <c r="B45" s="214"/>
      <c r="C45" s="214"/>
      <c r="D45" s="214"/>
      <c r="E45" s="214"/>
    </row>
    <row r="46" spans="1:5" ht="29.4" customHeight="1" x14ac:dyDescent="0.3">
      <c r="A46" s="214" t="s">
        <v>401</v>
      </c>
      <c r="B46" s="214"/>
      <c r="C46" s="214"/>
      <c r="D46" s="214"/>
      <c r="E46" s="214"/>
    </row>
  </sheetData>
  <mergeCells count="4">
    <mergeCell ref="A46:E46"/>
    <mergeCell ref="B2:N2"/>
    <mergeCell ref="A44:E44"/>
    <mergeCell ref="A45:E45"/>
  </mergeCells>
  <hyperlinks>
    <hyperlink ref="D6" location="Exhibit6_PRA" display="Exhibit6_PRA"/>
    <hyperlink ref="A44:E44" location="Exhibit6__PRA" display="[1] The Public Records Act, found in R.C. Chapter 149, requires that all public records be available for inspection and copying by the public and defines public records as “records kept by a public office.”  When determining whether an entity must keep re"/>
    <hyperlink ref="E6" location="Exhibit6_FN2" display="Exhibit6_FN2"/>
    <hyperlink ref="A45" location="Exhibit6_OMA" display="[2]"/>
    <hyperlink ref="C16" location="Exhibit6_FN3" display="Exhibit6_FN3"/>
    <hyperlink ref="A46" location="Exhinit6_EMA_Note" display="[3]"/>
    <hyperlink ref="C8" r:id="rId1" display="http://www.ohioauditor.gov/references/guidance.html"/>
  </hyperlinks>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L68"/>
  <sheetViews>
    <sheetView zoomScaleNormal="100" workbookViewId="0">
      <pane xSplit="3" ySplit="7" topLeftCell="J8" activePane="bottomRight" state="frozen"/>
      <selection pane="topRight" activeCell="D1" sqref="D1"/>
      <selection pane="bottomLeft" activeCell="A5" sqref="A5"/>
      <selection pane="bottomRight" activeCell="B1" sqref="B1"/>
    </sheetView>
  </sheetViews>
  <sheetFormatPr defaultRowHeight="14.4" x14ac:dyDescent="0.3"/>
  <cols>
    <col min="1" max="1" width="0" hidden="1" customWidth="1"/>
    <col min="2" max="2" width="10.6640625" customWidth="1"/>
    <col min="3" max="3" width="57.44140625" customWidth="1"/>
    <col min="4" max="4" width="9.44140625" customWidth="1"/>
    <col min="5" max="5" width="9.33203125" customWidth="1"/>
    <col min="7" max="7" width="12.109375" customWidth="1"/>
    <col min="8" max="8" width="11.6640625" customWidth="1"/>
    <col min="9" max="9" width="13" customWidth="1"/>
    <col min="11" max="11" width="9.44140625" customWidth="1"/>
    <col min="12" max="12" width="10.33203125" customWidth="1"/>
    <col min="15" max="15" width="9.44140625" customWidth="1"/>
    <col min="16" max="16" width="10.33203125" customWidth="1"/>
    <col min="17" max="17" width="9.6640625" customWidth="1"/>
    <col min="18" max="19" width="11.109375" customWidth="1"/>
    <col min="20" max="20" width="10" customWidth="1"/>
    <col min="21" max="21" width="9.5546875" bestFit="1" customWidth="1"/>
    <col min="22" max="22" width="18" bestFit="1" customWidth="1"/>
    <col min="24" max="24" width="11" customWidth="1"/>
    <col min="25" max="25" width="9.6640625" bestFit="1" customWidth="1"/>
    <col min="26" max="26" width="13.33203125" customWidth="1"/>
    <col min="27" max="27" width="12.5546875" customWidth="1"/>
    <col min="28" max="28" width="16.33203125" customWidth="1"/>
    <col min="29" max="29" width="10.5546875" customWidth="1"/>
    <col min="30" max="30" width="9.5546875" customWidth="1"/>
    <col min="31" max="31" width="9.109375" customWidth="1"/>
    <col min="32" max="32" width="13.44140625" customWidth="1"/>
    <col min="33" max="33" width="10.5546875" customWidth="1"/>
    <col min="34" max="34" width="11" customWidth="1"/>
    <col min="35" max="35" width="14.109375" bestFit="1" customWidth="1"/>
    <col min="36" max="36" width="13.44140625" bestFit="1" customWidth="1"/>
  </cols>
  <sheetData>
    <row r="1" spans="2:38" ht="31.2" x14ac:dyDescent="0.6">
      <c r="B1" s="8" t="s">
        <v>257</v>
      </c>
      <c r="C1" s="1"/>
    </row>
    <row r="2" spans="2:38" x14ac:dyDescent="0.3">
      <c r="B2" s="11" t="s">
        <v>194</v>
      </c>
      <c r="C2" s="35" t="s">
        <v>195</v>
      </c>
    </row>
    <row r="3" spans="2:38" x14ac:dyDescent="0.3">
      <c r="C3" s="36" t="s">
        <v>204</v>
      </c>
    </row>
    <row r="4" spans="2:38" x14ac:dyDescent="0.3">
      <c r="C4" s="36" t="s">
        <v>205</v>
      </c>
    </row>
    <row r="5" spans="2:38" hidden="1" x14ac:dyDescent="0.3"/>
    <row r="6" spans="2:38" ht="15" thickBot="1" x14ac:dyDescent="0.35"/>
    <row r="7" spans="2:38" ht="48.6" thickBot="1" x14ac:dyDescent="0.35">
      <c r="B7" s="47" t="s">
        <v>206</v>
      </c>
      <c r="C7" s="45" t="s">
        <v>1</v>
      </c>
      <c r="D7" s="56" t="s">
        <v>292</v>
      </c>
      <c r="E7" s="45" t="s">
        <v>7</v>
      </c>
      <c r="F7" s="45" t="s">
        <v>23</v>
      </c>
      <c r="G7" s="45" t="s">
        <v>174</v>
      </c>
      <c r="H7" s="45" t="s">
        <v>26</v>
      </c>
      <c r="I7" s="45" t="s">
        <v>148</v>
      </c>
      <c r="J7" s="45" t="s">
        <v>11</v>
      </c>
      <c r="K7" s="45" t="s">
        <v>228</v>
      </c>
      <c r="L7" s="45" t="s">
        <v>21</v>
      </c>
      <c r="M7" s="45" t="s">
        <v>10</v>
      </c>
      <c r="N7" s="45" t="s">
        <v>8</v>
      </c>
      <c r="O7" s="45" t="s">
        <v>13</v>
      </c>
      <c r="P7" s="45" t="s">
        <v>17</v>
      </c>
      <c r="Q7" s="45" t="s">
        <v>18</v>
      </c>
      <c r="R7" s="45" t="s">
        <v>3</v>
      </c>
      <c r="S7" s="45" t="s">
        <v>2</v>
      </c>
      <c r="T7" s="45" t="s">
        <v>19</v>
      </c>
      <c r="U7" s="45" t="s">
        <v>14</v>
      </c>
      <c r="V7" s="45" t="s">
        <v>6</v>
      </c>
      <c r="W7" s="45" t="s">
        <v>221</v>
      </c>
      <c r="X7" s="45" t="s">
        <v>15</v>
      </c>
      <c r="Y7" s="45" t="s">
        <v>20</v>
      </c>
      <c r="Z7" s="45" t="s">
        <v>4</v>
      </c>
      <c r="AA7" s="45" t="s">
        <v>12</v>
      </c>
      <c r="AB7" s="45" t="s">
        <v>9</v>
      </c>
      <c r="AC7" s="45" t="s">
        <v>5</v>
      </c>
      <c r="AD7" s="45" t="s">
        <v>16</v>
      </c>
      <c r="AE7" s="45" t="s">
        <v>258</v>
      </c>
      <c r="AF7" s="56" t="s">
        <v>286</v>
      </c>
      <c r="AG7" s="45" t="s">
        <v>173</v>
      </c>
      <c r="AH7" s="45" t="s">
        <v>22</v>
      </c>
      <c r="AI7" s="45" t="s">
        <v>25</v>
      </c>
      <c r="AJ7" s="45" t="s">
        <v>147</v>
      </c>
      <c r="AK7" s="45" t="s">
        <v>24</v>
      </c>
      <c r="AL7" s="45" t="s">
        <v>149</v>
      </c>
    </row>
    <row r="8" spans="2:38" ht="24" thickBot="1" x14ac:dyDescent="0.35">
      <c r="B8" s="53" t="s">
        <v>207</v>
      </c>
      <c r="C8" s="48" t="s">
        <v>315</v>
      </c>
      <c r="D8" s="12"/>
      <c r="E8" s="12"/>
      <c r="F8" s="23" t="s">
        <v>27</v>
      </c>
      <c r="G8" s="81" t="s">
        <v>27</v>
      </c>
      <c r="H8" s="24"/>
      <c r="I8" s="13" t="s">
        <v>27</v>
      </c>
      <c r="J8" s="12"/>
      <c r="K8" s="23" t="s">
        <v>27</v>
      </c>
      <c r="L8" s="12"/>
      <c r="M8" s="12"/>
      <c r="N8" s="12"/>
      <c r="O8" s="15"/>
      <c r="P8" s="29" t="s">
        <v>27</v>
      </c>
      <c r="Q8" s="29" t="s">
        <v>27</v>
      </c>
      <c r="R8" s="29" t="s">
        <v>27</v>
      </c>
      <c r="S8" s="29" t="s">
        <v>27</v>
      </c>
      <c r="T8" s="29" t="s">
        <v>27</v>
      </c>
      <c r="U8" s="29" t="s">
        <v>27</v>
      </c>
      <c r="V8" s="12"/>
      <c r="W8" s="12"/>
      <c r="X8" s="29" t="s">
        <v>27</v>
      </c>
      <c r="Y8" s="29" t="s">
        <v>27</v>
      </c>
      <c r="Z8" s="12"/>
      <c r="AA8" s="29" t="s">
        <v>27</v>
      </c>
      <c r="AB8" s="13" t="s">
        <v>27</v>
      </c>
      <c r="AC8" s="13" t="s">
        <v>27</v>
      </c>
      <c r="AD8" s="12"/>
      <c r="AE8" s="29" t="s">
        <v>27</v>
      </c>
      <c r="AF8" s="24"/>
      <c r="AG8" s="29" t="s">
        <v>27</v>
      </c>
      <c r="AH8" s="23" t="s">
        <v>27</v>
      </c>
      <c r="AI8" s="23" t="s">
        <v>27</v>
      </c>
      <c r="AJ8" s="13" t="s">
        <v>27</v>
      </c>
      <c r="AK8" s="23" t="s">
        <v>27</v>
      </c>
      <c r="AL8" s="44">
        <f t="shared" ref="AL8:AL36" si="0">SUBTOTAL(103,D8:AK8)</f>
        <v>21</v>
      </c>
    </row>
    <row r="9" spans="2:38" ht="15" thickBot="1" x14ac:dyDescent="0.35">
      <c r="B9" s="53" t="s">
        <v>208</v>
      </c>
      <c r="C9" s="48" t="s">
        <v>209</v>
      </c>
      <c r="D9" s="12"/>
      <c r="E9" s="12"/>
      <c r="F9" s="23" t="s">
        <v>27</v>
      </c>
      <c r="G9" s="81" t="s">
        <v>27</v>
      </c>
      <c r="H9" s="24"/>
      <c r="I9" s="13" t="s">
        <v>27</v>
      </c>
      <c r="J9" s="30"/>
      <c r="K9" s="23" t="s">
        <v>27</v>
      </c>
      <c r="L9" s="12"/>
      <c r="M9" s="12"/>
      <c r="N9" s="12"/>
      <c r="O9" s="30"/>
      <c r="P9" s="29" t="s">
        <v>27</v>
      </c>
      <c r="Q9" s="29" t="s">
        <v>27</v>
      </c>
      <c r="R9" s="29" t="s">
        <v>27</v>
      </c>
      <c r="S9" s="29" t="s">
        <v>27</v>
      </c>
      <c r="T9" s="29" t="s">
        <v>27</v>
      </c>
      <c r="U9" s="29" t="s">
        <v>27</v>
      </c>
      <c r="V9" s="12"/>
      <c r="W9" s="12"/>
      <c r="X9" s="29" t="s">
        <v>27</v>
      </c>
      <c r="Y9" s="29" t="s">
        <v>27</v>
      </c>
      <c r="Z9" s="12"/>
      <c r="AA9" s="29" t="s">
        <v>27</v>
      </c>
      <c r="AB9" s="13" t="s">
        <v>27</v>
      </c>
      <c r="AC9" s="13" t="s">
        <v>27</v>
      </c>
      <c r="AD9" s="12"/>
      <c r="AE9" s="29" t="s">
        <v>27</v>
      </c>
      <c r="AF9" s="24"/>
      <c r="AG9" s="29" t="s">
        <v>27</v>
      </c>
      <c r="AH9" s="23" t="s">
        <v>27</v>
      </c>
      <c r="AI9" s="23" t="s">
        <v>27</v>
      </c>
      <c r="AJ9" s="13" t="s">
        <v>27</v>
      </c>
      <c r="AK9" s="23" t="s">
        <v>27</v>
      </c>
      <c r="AL9" s="44">
        <f t="shared" si="0"/>
        <v>21</v>
      </c>
    </row>
    <row r="10" spans="2:38" ht="16.8" thickBot="1" x14ac:dyDescent="0.35">
      <c r="B10" s="53" t="s">
        <v>210</v>
      </c>
      <c r="C10" s="48" t="s">
        <v>211</v>
      </c>
      <c r="D10" s="29" t="s">
        <v>27</v>
      </c>
      <c r="E10" s="12"/>
      <c r="F10" s="23" t="s">
        <v>27</v>
      </c>
      <c r="G10" s="82" t="s">
        <v>322</v>
      </c>
      <c r="H10" s="23" t="s">
        <v>27</v>
      </c>
      <c r="I10" s="42" t="s">
        <v>27</v>
      </c>
      <c r="J10" s="43" t="s">
        <v>293</v>
      </c>
      <c r="K10" s="23" t="s">
        <v>27</v>
      </c>
      <c r="L10" s="12"/>
      <c r="M10" s="14" t="s">
        <v>27</v>
      </c>
      <c r="N10" s="14" t="s">
        <v>27</v>
      </c>
      <c r="O10" s="31"/>
      <c r="P10" s="29" t="s">
        <v>27</v>
      </c>
      <c r="Q10" s="29" t="s">
        <v>27</v>
      </c>
      <c r="R10" s="29" t="s">
        <v>27</v>
      </c>
      <c r="S10" s="29" t="s">
        <v>27</v>
      </c>
      <c r="T10" s="29" t="s">
        <v>27</v>
      </c>
      <c r="U10" s="29" t="s">
        <v>27</v>
      </c>
      <c r="V10" s="29" t="s">
        <v>27</v>
      </c>
      <c r="W10" s="14" t="s">
        <v>27</v>
      </c>
      <c r="X10" s="14" t="s">
        <v>294</v>
      </c>
      <c r="Y10" s="29" t="s">
        <v>27</v>
      </c>
      <c r="Z10" s="29" t="s">
        <v>27</v>
      </c>
      <c r="AA10" s="29" t="s">
        <v>295</v>
      </c>
      <c r="AB10" s="13" t="s">
        <v>27</v>
      </c>
      <c r="AC10" s="29" t="s">
        <v>27</v>
      </c>
      <c r="AD10" s="15"/>
      <c r="AE10" s="29" t="s">
        <v>265</v>
      </c>
      <c r="AF10" s="29" t="s">
        <v>267</v>
      </c>
      <c r="AG10" s="29" t="s">
        <v>266</v>
      </c>
      <c r="AH10" s="23" t="s">
        <v>27</v>
      </c>
      <c r="AI10" s="23" t="s">
        <v>27</v>
      </c>
      <c r="AJ10" s="29" t="s">
        <v>27</v>
      </c>
      <c r="AK10" s="23" t="s">
        <v>27</v>
      </c>
      <c r="AL10" s="44">
        <f t="shared" si="0"/>
        <v>30</v>
      </c>
    </row>
    <row r="11" spans="2:38" ht="15" thickBot="1" x14ac:dyDescent="0.35">
      <c r="B11" s="53" t="s">
        <v>212</v>
      </c>
      <c r="C11" s="48" t="s">
        <v>259</v>
      </c>
      <c r="D11" s="15"/>
      <c r="E11" s="14" t="s">
        <v>27</v>
      </c>
      <c r="F11" s="24"/>
      <c r="G11" s="24"/>
      <c r="H11" s="24"/>
      <c r="I11" s="15"/>
      <c r="J11" s="15"/>
      <c r="K11" s="23" t="s">
        <v>27</v>
      </c>
      <c r="L11" s="15"/>
      <c r="M11" s="12"/>
      <c r="N11" s="12"/>
      <c r="O11" s="15"/>
      <c r="P11" s="15"/>
      <c r="Q11" s="15"/>
      <c r="R11" s="27"/>
      <c r="S11" s="32"/>
      <c r="T11" s="15"/>
      <c r="U11" s="15"/>
      <c r="V11" s="12"/>
      <c r="W11" s="15"/>
      <c r="X11" s="15"/>
      <c r="Y11" s="15"/>
      <c r="Z11" s="12"/>
      <c r="AA11" s="15"/>
      <c r="AB11" s="15"/>
      <c r="AC11" s="15"/>
      <c r="AD11" s="15"/>
      <c r="AE11" s="15"/>
      <c r="AF11" s="24"/>
      <c r="AG11" s="15"/>
      <c r="AH11" s="24"/>
      <c r="AI11" s="24"/>
      <c r="AJ11" s="15"/>
      <c r="AK11" s="24"/>
      <c r="AL11" s="44">
        <f t="shared" si="0"/>
        <v>2</v>
      </c>
    </row>
    <row r="12" spans="2:38" ht="15.6" thickBot="1" x14ac:dyDescent="0.35">
      <c r="B12" s="54" t="s">
        <v>229</v>
      </c>
      <c r="C12" s="49" t="s">
        <v>230</v>
      </c>
      <c r="D12" s="15"/>
      <c r="E12" s="14"/>
      <c r="F12" s="24"/>
      <c r="G12" s="24"/>
      <c r="H12" s="23" t="s">
        <v>27</v>
      </c>
      <c r="I12" s="15"/>
      <c r="J12" s="15"/>
      <c r="K12" s="24"/>
      <c r="L12" s="15"/>
      <c r="M12" s="12"/>
      <c r="N12" s="12"/>
      <c r="O12" s="15"/>
      <c r="P12" s="15"/>
      <c r="Q12" s="15"/>
      <c r="R12" s="27"/>
      <c r="S12" s="32"/>
      <c r="T12" s="15"/>
      <c r="U12" s="15"/>
      <c r="V12" s="12"/>
      <c r="W12" s="15"/>
      <c r="X12" s="15"/>
      <c r="Y12" s="15"/>
      <c r="Z12" s="12"/>
      <c r="AA12" s="15"/>
      <c r="AB12" s="15"/>
      <c r="AC12" s="15"/>
      <c r="AD12" s="15"/>
      <c r="AE12" s="15"/>
      <c r="AF12" s="23" t="s">
        <v>269</v>
      </c>
      <c r="AG12" s="15"/>
      <c r="AH12" s="24"/>
      <c r="AI12" s="23" t="s">
        <v>27</v>
      </c>
      <c r="AJ12" s="15"/>
      <c r="AK12" s="24"/>
      <c r="AL12" s="44">
        <f t="shared" si="0"/>
        <v>3</v>
      </c>
    </row>
    <row r="13" spans="2:38" ht="15" thickBot="1" x14ac:dyDescent="0.35">
      <c r="B13" s="54" t="s">
        <v>231</v>
      </c>
      <c r="C13" s="49" t="s">
        <v>232</v>
      </c>
      <c r="D13" s="15"/>
      <c r="E13" s="14"/>
      <c r="F13" s="24"/>
      <c r="G13" s="24"/>
      <c r="H13" s="23" t="s">
        <v>27</v>
      </c>
      <c r="I13" s="15"/>
      <c r="J13" s="15"/>
      <c r="K13" s="24"/>
      <c r="L13" s="15"/>
      <c r="M13" s="12"/>
      <c r="N13" s="12"/>
      <c r="O13" s="15"/>
      <c r="P13" s="15"/>
      <c r="Q13" s="15"/>
      <c r="R13" s="27"/>
      <c r="S13" s="32"/>
      <c r="T13" s="15"/>
      <c r="U13" s="15"/>
      <c r="V13" s="12"/>
      <c r="W13" s="15"/>
      <c r="X13" s="15"/>
      <c r="Y13" s="15"/>
      <c r="Z13" s="12"/>
      <c r="AA13" s="15"/>
      <c r="AB13" s="15"/>
      <c r="AC13" s="15"/>
      <c r="AD13" s="15"/>
      <c r="AE13" s="15"/>
      <c r="AF13" s="24"/>
      <c r="AG13" s="15"/>
      <c r="AH13" s="24"/>
      <c r="AI13" s="23" t="s">
        <v>27</v>
      </c>
      <c r="AJ13" s="15"/>
      <c r="AK13" s="24"/>
      <c r="AL13" s="44">
        <f t="shared" si="0"/>
        <v>2</v>
      </c>
    </row>
    <row r="14" spans="2:38" ht="15" thickBot="1" x14ac:dyDescent="0.35">
      <c r="B14" s="54" t="s">
        <v>233</v>
      </c>
      <c r="C14" s="50" t="s">
        <v>234</v>
      </c>
      <c r="D14" s="15"/>
      <c r="E14" s="14"/>
      <c r="F14" s="24"/>
      <c r="G14" s="24"/>
      <c r="H14" s="24"/>
      <c r="I14" s="15"/>
      <c r="J14" s="15"/>
      <c r="K14" s="24"/>
      <c r="L14" s="15"/>
      <c r="M14" s="12"/>
      <c r="N14" s="12"/>
      <c r="O14" s="15"/>
      <c r="P14" s="15"/>
      <c r="Q14" s="15"/>
      <c r="R14" s="27"/>
      <c r="S14" s="32"/>
      <c r="T14" s="15"/>
      <c r="U14" s="15"/>
      <c r="V14" s="12"/>
      <c r="W14" s="15"/>
      <c r="X14" s="15"/>
      <c r="Y14" s="15"/>
      <c r="Z14" s="12"/>
      <c r="AA14" s="15"/>
      <c r="AB14" s="15"/>
      <c r="AC14" s="15"/>
      <c r="AD14" s="15"/>
      <c r="AE14" s="15"/>
      <c r="AF14" s="24"/>
      <c r="AG14" s="15"/>
      <c r="AH14" s="24"/>
      <c r="AI14" s="23" t="s">
        <v>27</v>
      </c>
      <c r="AJ14" s="15"/>
      <c r="AK14" s="24"/>
      <c r="AL14" s="44">
        <f t="shared" si="0"/>
        <v>1</v>
      </c>
    </row>
    <row r="15" spans="2:38" ht="15" thickBot="1" x14ac:dyDescent="0.35">
      <c r="B15" s="54" t="s">
        <v>235</v>
      </c>
      <c r="C15" s="49" t="s">
        <v>236</v>
      </c>
      <c r="D15" s="15"/>
      <c r="E15" s="14"/>
      <c r="F15" s="24"/>
      <c r="G15" s="24"/>
      <c r="H15" s="23" t="s">
        <v>27</v>
      </c>
      <c r="I15" s="15"/>
      <c r="J15" s="15"/>
      <c r="K15" s="24"/>
      <c r="L15" s="15"/>
      <c r="M15" s="12"/>
      <c r="N15" s="12"/>
      <c r="O15" s="15"/>
      <c r="P15" s="15"/>
      <c r="Q15" s="15"/>
      <c r="R15" s="27"/>
      <c r="S15" s="32"/>
      <c r="T15" s="15"/>
      <c r="U15" s="15"/>
      <c r="V15" s="12"/>
      <c r="W15" s="15"/>
      <c r="X15" s="15"/>
      <c r="Y15" s="15"/>
      <c r="Z15" s="12"/>
      <c r="AA15" s="15"/>
      <c r="AB15" s="15"/>
      <c r="AC15" s="15"/>
      <c r="AD15" s="15"/>
      <c r="AE15" s="15"/>
      <c r="AF15" s="24"/>
      <c r="AG15" s="15"/>
      <c r="AH15" s="24"/>
      <c r="AI15" s="24"/>
      <c r="AJ15" s="15"/>
      <c r="AK15" s="24"/>
      <c r="AL15" s="44">
        <f t="shared" si="0"/>
        <v>1</v>
      </c>
    </row>
    <row r="16" spans="2:38" ht="15" thickBot="1" x14ac:dyDescent="0.35">
      <c r="B16" s="54" t="s">
        <v>237</v>
      </c>
      <c r="C16" s="49" t="s">
        <v>238</v>
      </c>
      <c r="D16" s="15"/>
      <c r="E16" s="14"/>
      <c r="F16" s="23" t="s">
        <v>27</v>
      </c>
      <c r="G16" s="24"/>
      <c r="H16" s="24"/>
      <c r="I16" s="15"/>
      <c r="J16" s="15"/>
      <c r="K16" s="24"/>
      <c r="L16" s="15"/>
      <c r="M16" s="12"/>
      <c r="N16" s="12"/>
      <c r="O16" s="15"/>
      <c r="P16" s="15"/>
      <c r="Q16" s="15"/>
      <c r="R16" s="27"/>
      <c r="S16" s="32"/>
      <c r="T16" s="15"/>
      <c r="U16" s="15"/>
      <c r="V16" s="12"/>
      <c r="W16" s="15"/>
      <c r="X16" s="15"/>
      <c r="Y16" s="15"/>
      <c r="Z16" s="12"/>
      <c r="AA16" s="15"/>
      <c r="AB16" s="15"/>
      <c r="AC16" s="15"/>
      <c r="AD16" s="15"/>
      <c r="AE16" s="15"/>
      <c r="AF16" s="24"/>
      <c r="AG16" s="15"/>
      <c r="AH16" s="24"/>
      <c r="AI16" s="24"/>
      <c r="AJ16" s="15"/>
      <c r="AK16" s="23" t="s">
        <v>27</v>
      </c>
      <c r="AL16" s="44">
        <f t="shared" si="0"/>
        <v>2</v>
      </c>
    </row>
    <row r="17" spans="2:38" ht="15" thickBot="1" x14ac:dyDescent="0.35">
      <c r="B17" s="54" t="s">
        <v>239</v>
      </c>
      <c r="C17" s="50" t="s">
        <v>240</v>
      </c>
      <c r="D17" s="15"/>
      <c r="E17" s="14"/>
      <c r="F17" s="23" t="s">
        <v>27</v>
      </c>
      <c r="G17" s="24"/>
      <c r="H17" s="24"/>
      <c r="I17" s="15"/>
      <c r="J17" s="15"/>
      <c r="K17" s="24"/>
      <c r="L17" s="15"/>
      <c r="M17" s="12"/>
      <c r="N17" s="12"/>
      <c r="O17" s="15"/>
      <c r="P17" s="15"/>
      <c r="Q17" s="15"/>
      <c r="R17" s="27"/>
      <c r="S17" s="32"/>
      <c r="T17" s="15"/>
      <c r="U17" s="15"/>
      <c r="V17" s="12"/>
      <c r="W17" s="15"/>
      <c r="X17" s="15"/>
      <c r="Y17" s="15"/>
      <c r="Z17" s="12"/>
      <c r="AA17" s="15"/>
      <c r="AB17" s="15"/>
      <c r="AC17" s="15"/>
      <c r="AD17" s="15"/>
      <c r="AE17" s="15"/>
      <c r="AF17" s="24"/>
      <c r="AG17" s="15"/>
      <c r="AH17" s="24"/>
      <c r="AI17" s="24"/>
      <c r="AJ17" s="15"/>
      <c r="AK17" s="23" t="s">
        <v>27</v>
      </c>
      <c r="AL17" s="44">
        <f t="shared" si="0"/>
        <v>2</v>
      </c>
    </row>
    <row r="18" spans="2:38" ht="15" thickBot="1" x14ac:dyDescent="0.35">
      <c r="B18" s="54" t="s">
        <v>241</v>
      </c>
      <c r="C18" s="50" t="s">
        <v>242</v>
      </c>
      <c r="D18" s="15"/>
      <c r="E18" s="14"/>
      <c r="F18" s="24"/>
      <c r="G18" s="24"/>
      <c r="H18" s="24"/>
      <c r="I18" s="15"/>
      <c r="J18" s="15"/>
      <c r="K18" s="23" t="s">
        <v>27</v>
      </c>
      <c r="L18" s="15"/>
      <c r="M18" s="12"/>
      <c r="N18" s="12"/>
      <c r="O18" s="15"/>
      <c r="P18" s="15"/>
      <c r="Q18" s="15"/>
      <c r="R18" s="27"/>
      <c r="S18" s="32"/>
      <c r="T18" s="15"/>
      <c r="U18" s="15"/>
      <c r="V18" s="12"/>
      <c r="W18" s="15"/>
      <c r="X18" s="15"/>
      <c r="Y18" s="15"/>
      <c r="Z18" s="12"/>
      <c r="AA18" s="15"/>
      <c r="AB18" s="15"/>
      <c r="AC18" s="15"/>
      <c r="AD18" s="15"/>
      <c r="AE18" s="15"/>
      <c r="AF18" s="24"/>
      <c r="AG18" s="15"/>
      <c r="AH18" s="24"/>
      <c r="AI18" s="24"/>
      <c r="AJ18" s="15"/>
      <c r="AK18" s="24"/>
      <c r="AL18" s="44">
        <f t="shared" si="0"/>
        <v>1</v>
      </c>
    </row>
    <row r="19" spans="2:38" ht="15" thickBot="1" x14ac:dyDescent="0.35">
      <c r="B19" s="54" t="s">
        <v>243</v>
      </c>
      <c r="C19" s="49" t="s">
        <v>244</v>
      </c>
      <c r="D19" s="15"/>
      <c r="E19" s="14"/>
      <c r="F19" s="24"/>
      <c r="G19" s="24"/>
      <c r="H19" s="24"/>
      <c r="I19" s="15"/>
      <c r="J19" s="15"/>
      <c r="K19" s="23" t="s">
        <v>27</v>
      </c>
      <c r="L19" s="15"/>
      <c r="M19" s="12"/>
      <c r="N19" s="12"/>
      <c r="O19" s="15"/>
      <c r="P19" s="15"/>
      <c r="Q19" s="15"/>
      <c r="R19" s="27"/>
      <c r="S19" s="32"/>
      <c r="T19" s="15"/>
      <c r="U19" s="15"/>
      <c r="V19" s="12"/>
      <c r="W19" s="15"/>
      <c r="X19" s="15"/>
      <c r="Y19" s="15"/>
      <c r="Z19" s="12"/>
      <c r="AA19" s="15"/>
      <c r="AB19" s="15"/>
      <c r="AC19" s="15"/>
      <c r="AD19" s="15"/>
      <c r="AE19" s="15"/>
      <c r="AF19" s="24"/>
      <c r="AG19" s="15"/>
      <c r="AH19" s="24"/>
      <c r="AI19" s="24"/>
      <c r="AJ19" s="15"/>
      <c r="AK19" s="24"/>
      <c r="AL19" s="44">
        <f t="shared" si="0"/>
        <v>1</v>
      </c>
    </row>
    <row r="20" spans="2:38" ht="15" thickBot="1" x14ac:dyDescent="0.35">
      <c r="B20" s="54" t="s">
        <v>245</v>
      </c>
      <c r="C20" s="50" t="s">
        <v>246</v>
      </c>
      <c r="D20" s="15"/>
      <c r="E20" s="14"/>
      <c r="F20" s="24"/>
      <c r="G20" s="24"/>
      <c r="H20" s="24"/>
      <c r="I20" s="15"/>
      <c r="J20" s="15"/>
      <c r="K20" s="24"/>
      <c r="L20" s="15"/>
      <c r="M20" s="12"/>
      <c r="N20" s="12"/>
      <c r="O20" s="15"/>
      <c r="P20" s="15"/>
      <c r="Q20" s="15"/>
      <c r="R20" s="27"/>
      <c r="S20" s="32"/>
      <c r="T20" s="15"/>
      <c r="U20" s="15"/>
      <c r="V20" s="12"/>
      <c r="W20" s="15"/>
      <c r="X20" s="15"/>
      <c r="Y20" s="15"/>
      <c r="Z20" s="12"/>
      <c r="AA20" s="15"/>
      <c r="AB20" s="15"/>
      <c r="AC20" s="15"/>
      <c r="AD20" s="15"/>
      <c r="AE20" s="15"/>
      <c r="AF20" s="24"/>
      <c r="AG20" s="15"/>
      <c r="AH20" s="23" t="s">
        <v>27</v>
      </c>
      <c r="AI20" s="24"/>
      <c r="AJ20" s="15"/>
      <c r="AK20" s="24"/>
      <c r="AL20" s="44">
        <f t="shared" si="0"/>
        <v>1</v>
      </c>
    </row>
    <row r="21" spans="2:38" ht="15" thickBot="1" x14ac:dyDescent="0.35">
      <c r="B21" s="53" t="s">
        <v>213</v>
      </c>
      <c r="C21" s="51" t="s">
        <v>214</v>
      </c>
      <c r="D21" s="15"/>
      <c r="E21" s="17"/>
      <c r="F21" s="24"/>
      <c r="G21" s="24"/>
      <c r="H21" s="24"/>
      <c r="I21" s="17"/>
      <c r="J21" s="17"/>
      <c r="K21" s="24"/>
      <c r="L21" s="15"/>
      <c r="M21" s="17"/>
      <c r="N21" s="16"/>
      <c r="O21" s="15"/>
      <c r="P21" s="15"/>
      <c r="Q21" s="15"/>
      <c r="R21" s="28"/>
      <c r="S21" s="33"/>
      <c r="T21" s="15"/>
      <c r="U21" s="15"/>
      <c r="V21" s="16"/>
      <c r="W21" s="17"/>
      <c r="X21" s="15"/>
      <c r="Y21" s="15"/>
      <c r="Z21" s="16"/>
      <c r="AA21" s="15"/>
      <c r="AB21" s="17"/>
      <c r="AC21" s="16"/>
      <c r="AD21" s="17"/>
      <c r="AE21" s="17"/>
      <c r="AF21" s="24"/>
      <c r="AG21" s="17"/>
      <c r="AH21" s="24"/>
      <c r="AI21" s="23" t="s">
        <v>27</v>
      </c>
      <c r="AJ21" s="16"/>
      <c r="AK21" s="24"/>
      <c r="AL21" s="44">
        <f t="shared" si="0"/>
        <v>1</v>
      </c>
    </row>
    <row r="22" spans="2:38" ht="23.4" thickBot="1" x14ac:dyDescent="0.35">
      <c r="B22" s="54" t="s">
        <v>247</v>
      </c>
      <c r="C22" s="50" t="s">
        <v>248</v>
      </c>
      <c r="D22" s="15"/>
      <c r="E22" s="17"/>
      <c r="F22" s="24"/>
      <c r="G22" s="24"/>
      <c r="H22" s="24"/>
      <c r="I22" s="17"/>
      <c r="J22" s="17"/>
      <c r="K22" s="23" t="s">
        <v>27</v>
      </c>
      <c r="L22" s="15"/>
      <c r="M22" s="17"/>
      <c r="N22" s="16"/>
      <c r="O22" s="15"/>
      <c r="P22" s="15"/>
      <c r="Q22" s="15"/>
      <c r="R22" s="28"/>
      <c r="S22" s="33"/>
      <c r="T22" s="15"/>
      <c r="U22" s="15"/>
      <c r="V22" s="16"/>
      <c r="W22" s="17"/>
      <c r="X22" s="15"/>
      <c r="Y22" s="15"/>
      <c r="Z22" s="16"/>
      <c r="AA22" s="15"/>
      <c r="AB22" s="17"/>
      <c r="AC22" s="16"/>
      <c r="AD22" s="17"/>
      <c r="AE22" s="24"/>
      <c r="AF22" s="24"/>
      <c r="AG22" s="24"/>
      <c r="AH22" s="24"/>
      <c r="AI22" s="24"/>
      <c r="AJ22" s="16"/>
      <c r="AK22" s="24"/>
      <c r="AL22" s="44">
        <f t="shared" si="0"/>
        <v>1</v>
      </c>
    </row>
    <row r="23" spans="2:38" ht="15" thickBot="1" x14ac:dyDescent="0.35">
      <c r="B23" s="54" t="s">
        <v>249</v>
      </c>
      <c r="C23" s="50" t="s">
        <v>250</v>
      </c>
      <c r="D23" s="15"/>
      <c r="E23" s="17"/>
      <c r="F23" s="23" t="s">
        <v>27</v>
      </c>
      <c r="G23" s="24"/>
      <c r="H23" s="24"/>
      <c r="I23" s="17"/>
      <c r="J23" s="17"/>
      <c r="K23" s="24"/>
      <c r="L23" s="15"/>
      <c r="M23" s="17"/>
      <c r="N23" s="16"/>
      <c r="O23" s="15"/>
      <c r="P23" s="15"/>
      <c r="Q23" s="15"/>
      <c r="R23" s="28"/>
      <c r="S23" s="33"/>
      <c r="T23" s="15"/>
      <c r="U23" s="15"/>
      <c r="V23" s="16"/>
      <c r="W23" s="17"/>
      <c r="X23" s="15"/>
      <c r="Y23" s="15"/>
      <c r="Z23" s="16"/>
      <c r="AA23" s="15"/>
      <c r="AB23" s="17"/>
      <c r="AC23" s="16"/>
      <c r="AD23" s="17"/>
      <c r="AE23" s="24"/>
      <c r="AF23" s="24"/>
      <c r="AG23" s="24"/>
      <c r="AH23" s="24"/>
      <c r="AI23" s="24"/>
      <c r="AJ23" s="16"/>
      <c r="AK23" s="24"/>
      <c r="AL23" s="44">
        <f t="shared" si="0"/>
        <v>1</v>
      </c>
    </row>
    <row r="24" spans="2:38" ht="15" thickBot="1" x14ac:dyDescent="0.35">
      <c r="B24" s="55" t="s">
        <v>222</v>
      </c>
      <c r="C24" s="52" t="s">
        <v>223</v>
      </c>
      <c r="D24" s="15"/>
      <c r="E24" s="17"/>
      <c r="F24" s="24"/>
      <c r="G24" s="81" t="s">
        <v>27</v>
      </c>
      <c r="H24" s="24"/>
      <c r="I24" s="17"/>
      <c r="J24" s="12"/>
      <c r="K24" s="24"/>
      <c r="L24" s="15"/>
      <c r="M24" s="17"/>
      <c r="N24" s="16"/>
      <c r="O24" s="15"/>
      <c r="P24" s="15"/>
      <c r="Q24" s="15"/>
      <c r="R24" s="28"/>
      <c r="S24" s="33"/>
      <c r="T24" s="15"/>
      <c r="U24" s="15"/>
      <c r="V24" s="16"/>
      <c r="W24" s="12"/>
      <c r="X24" s="15"/>
      <c r="Y24" s="15"/>
      <c r="Z24" s="16"/>
      <c r="AA24" s="15"/>
      <c r="AB24" s="17"/>
      <c r="AC24" s="16"/>
      <c r="AD24" s="12"/>
      <c r="AE24" s="29" t="s">
        <v>27</v>
      </c>
      <c r="AF24" s="24"/>
      <c r="AG24" s="29" t="s">
        <v>27</v>
      </c>
      <c r="AH24" s="24"/>
      <c r="AI24" s="24"/>
      <c r="AJ24" s="16"/>
      <c r="AK24" s="24"/>
      <c r="AL24" s="44">
        <f t="shared" si="0"/>
        <v>3</v>
      </c>
    </row>
    <row r="25" spans="2:38" ht="15.6" thickBot="1" x14ac:dyDescent="0.35">
      <c r="B25" s="55" t="s">
        <v>224</v>
      </c>
      <c r="C25" s="52" t="s">
        <v>225</v>
      </c>
      <c r="D25" s="15"/>
      <c r="E25" s="17"/>
      <c r="F25" s="24"/>
      <c r="G25" s="84" t="s">
        <v>325</v>
      </c>
      <c r="H25" s="24"/>
      <c r="I25" s="17"/>
      <c r="J25" s="12"/>
      <c r="K25" s="24"/>
      <c r="L25" s="15"/>
      <c r="M25" s="17"/>
      <c r="N25" s="16"/>
      <c r="O25" s="15"/>
      <c r="P25" s="15"/>
      <c r="Q25" s="15"/>
      <c r="R25" s="28"/>
      <c r="S25" s="33"/>
      <c r="T25" s="15"/>
      <c r="U25" s="15"/>
      <c r="V25" s="16"/>
      <c r="W25" s="13" t="s">
        <v>27</v>
      </c>
      <c r="X25" s="15"/>
      <c r="Y25" s="15"/>
      <c r="Z25" s="16"/>
      <c r="AA25" s="15"/>
      <c r="AB25" s="17"/>
      <c r="AC25" s="16"/>
      <c r="AD25" s="12"/>
      <c r="AE25" s="29" t="s">
        <v>297</v>
      </c>
      <c r="AF25" s="24"/>
      <c r="AG25" s="29" t="s">
        <v>298</v>
      </c>
      <c r="AH25" s="24"/>
      <c r="AI25" s="24"/>
      <c r="AJ25" s="16"/>
      <c r="AK25" s="24"/>
      <c r="AL25" s="44">
        <f t="shared" si="0"/>
        <v>4</v>
      </c>
    </row>
    <row r="26" spans="2:38" ht="15" thickBot="1" x14ac:dyDescent="0.35">
      <c r="B26" s="55" t="s">
        <v>226</v>
      </c>
      <c r="C26" s="48" t="s">
        <v>299</v>
      </c>
      <c r="D26" s="12"/>
      <c r="E26" s="17"/>
      <c r="F26" s="23" t="s">
        <v>27</v>
      </c>
      <c r="G26" s="81" t="s">
        <v>27</v>
      </c>
      <c r="H26" s="24"/>
      <c r="I26" s="17"/>
      <c r="J26" s="12"/>
      <c r="K26" s="23" t="s">
        <v>27</v>
      </c>
      <c r="L26" s="12"/>
      <c r="M26" s="17"/>
      <c r="N26" s="16"/>
      <c r="O26" s="12"/>
      <c r="P26" s="29" t="s">
        <v>27</v>
      </c>
      <c r="Q26" s="29" t="s">
        <v>27</v>
      </c>
      <c r="R26" s="28"/>
      <c r="S26" s="33"/>
      <c r="T26" s="29" t="s">
        <v>27</v>
      </c>
      <c r="U26" s="12"/>
      <c r="V26" s="16"/>
      <c r="W26" s="13" t="s">
        <v>27</v>
      </c>
      <c r="X26" s="34"/>
      <c r="Y26" s="12"/>
      <c r="Z26" s="16"/>
      <c r="AA26" s="13" t="s">
        <v>27</v>
      </c>
      <c r="AB26" s="17"/>
      <c r="AC26" s="16"/>
      <c r="AD26" s="29" t="s">
        <v>27</v>
      </c>
      <c r="AE26" s="29" t="s">
        <v>27</v>
      </c>
      <c r="AF26" s="24"/>
      <c r="AG26" s="29" t="s">
        <v>27</v>
      </c>
      <c r="AH26" s="23" t="s">
        <v>27</v>
      </c>
      <c r="AI26" s="23" t="s">
        <v>27</v>
      </c>
      <c r="AJ26" s="16"/>
      <c r="AK26" s="23" t="s">
        <v>27</v>
      </c>
      <c r="AL26" s="44">
        <f t="shared" si="0"/>
        <v>14</v>
      </c>
    </row>
    <row r="27" spans="2:38" ht="16.8" thickBot="1" x14ac:dyDescent="0.35">
      <c r="B27" s="53" t="s">
        <v>215</v>
      </c>
      <c r="C27" s="71" t="s">
        <v>317</v>
      </c>
      <c r="D27" s="19" t="s">
        <v>27</v>
      </c>
      <c r="E27" s="29" t="s">
        <v>27</v>
      </c>
      <c r="F27" s="23" t="s">
        <v>27</v>
      </c>
      <c r="G27" s="81" t="s">
        <v>27</v>
      </c>
      <c r="H27" s="24"/>
      <c r="I27" s="29" t="s">
        <v>27</v>
      </c>
      <c r="J27" s="29" t="s">
        <v>27</v>
      </c>
      <c r="K27" s="23" t="s">
        <v>27</v>
      </c>
      <c r="L27" s="12"/>
      <c r="M27" s="29" t="s">
        <v>27</v>
      </c>
      <c r="N27" s="16"/>
      <c r="O27" s="29" t="s">
        <v>27</v>
      </c>
      <c r="P27" s="29" t="s">
        <v>27</v>
      </c>
      <c r="Q27" s="29" t="s">
        <v>27</v>
      </c>
      <c r="R27" s="29" t="s">
        <v>27</v>
      </c>
      <c r="S27" s="33"/>
      <c r="T27" s="29" t="s">
        <v>27</v>
      </c>
      <c r="U27" s="29" t="s">
        <v>27</v>
      </c>
      <c r="V27" s="29" t="s">
        <v>27</v>
      </c>
      <c r="W27" s="29" t="s">
        <v>27</v>
      </c>
      <c r="X27" s="29" t="s">
        <v>27</v>
      </c>
      <c r="Y27" s="20"/>
      <c r="Z27" s="29" t="s">
        <v>27</v>
      </c>
      <c r="AA27" s="29" t="s">
        <v>27</v>
      </c>
      <c r="AB27" s="29" t="s">
        <v>27</v>
      </c>
      <c r="AC27" s="29" t="s">
        <v>27</v>
      </c>
      <c r="AD27" s="29" t="s">
        <v>27</v>
      </c>
      <c r="AE27" s="29" t="s">
        <v>27</v>
      </c>
      <c r="AF27" s="24"/>
      <c r="AG27" s="29" t="s">
        <v>27</v>
      </c>
      <c r="AH27" s="23" t="s">
        <v>27</v>
      </c>
      <c r="AI27" s="24"/>
      <c r="AJ27" s="29" t="s">
        <v>27</v>
      </c>
      <c r="AK27" s="23" t="s">
        <v>27</v>
      </c>
      <c r="AL27" s="44">
        <f t="shared" si="0"/>
        <v>27</v>
      </c>
    </row>
    <row r="28" spans="2:38" ht="15" thickBot="1" x14ac:dyDescent="0.35">
      <c r="B28" s="53" t="s">
        <v>216</v>
      </c>
      <c r="C28" s="48" t="s">
        <v>217</v>
      </c>
      <c r="D28" s="15"/>
      <c r="E28" s="29" t="s">
        <v>27</v>
      </c>
      <c r="F28" s="23" t="s">
        <v>27</v>
      </c>
      <c r="G28" s="81" t="s">
        <v>27</v>
      </c>
      <c r="H28" s="24"/>
      <c r="I28" s="29" t="s">
        <v>27</v>
      </c>
      <c r="J28" s="29" t="s">
        <v>27</v>
      </c>
      <c r="K28" s="23" t="s">
        <v>27</v>
      </c>
      <c r="L28" s="13" t="s">
        <v>27</v>
      </c>
      <c r="M28" s="29" t="s">
        <v>27</v>
      </c>
      <c r="N28" s="29" t="s">
        <v>27</v>
      </c>
      <c r="O28" s="29" t="s">
        <v>27</v>
      </c>
      <c r="P28" s="29" t="s">
        <v>27</v>
      </c>
      <c r="Q28" s="29" t="s">
        <v>27</v>
      </c>
      <c r="R28" s="29" t="s">
        <v>27</v>
      </c>
      <c r="S28" s="29" t="s">
        <v>27</v>
      </c>
      <c r="T28" s="29" t="s">
        <v>27</v>
      </c>
      <c r="U28" s="29" t="s">
        <v>27</v>
      </c>
      <c r="V28" s="29" t="s">
        <v>27</v>
      </c>
      <c r="W28" s="29" t="s">
        <v>27</v>
      </c>
      <c r="X28" s="29" t="s">
        <v>27</v>
      </c>
      <c r="Y28" s="13" t="s">
        <v>27</v>
      </c>
      <c r="Z28" s="29" t="s">
        <v>27</v>
      </c>
      <c r="AA28" s="29" t="s">
        <v>27</v>
      </c>
      <c r="AB28" s="29" t="s">
        <v>27</v>
      </c>
      <c r="AC28" s="29" t="s">
        <v>27</v>
      </c>
      <c r="AD28" s="29" t="s">
        <v>27</v>
      </c>
      <c r="AE28" s="29" t="s">
        <v>27</v>
      </c>
      <c r="AF28" s="24"/>
      <c r="AG28" s="29" t="s">
        <v>27</v>
      </c>
      <c r="AH28" s="23" t="s">
        <v>27</v>
      </c>
      <c r="AI28" s="23" t="s">
        <v>27</v>
      </c>
      <c r="AJ28" s="29" t="s">
        <v>27</v>
      </c>
      <c r="AK28" s="23" t="s">
        <v>27</v>
      </c>
      <c r="AL28" s="44">
        <f t="shared" si="0"/>
        <v>31</v>
      </c>
    </row>
    <row r="29" spans="2:38" ht="15" thickBot="1" x14ac:dyDescent="0.35">
      <c r="B29" s="54" t="s">
        <v>218</v>
      </c>
      <c r="C29" s="48" t="s">
        <v>219</v>
      </c>
      <c r="D29" s="21" t="s">
        <v>27</v>
      </c>
      <c r="E29" s="29" t="s">
        <v>27</v>
      </c>
      <c r="F29" s="23" t="s">
        <v>27</v>
      </c>
      <c r="G29" s="81" t="s">
        <v>27</v>
      </c>
      <c r="H29" s="23" t="s">
        <v>27</v>
      </c>
      <c r="I29" s="29" t="s">
        <v>27</v>
      </c>
      <c r="J29" s="21" t="s">
        <v>27</v>
      </c>
      <c r="K29" s="24"/>
      <c r="L29" s="21" t="s">
        <v>27</v>
      </c>
      <c r="M29" s="29" t="s">
        <v>27</v>
      </c>
      <c r="N29" s="29" t="s">
        <v>27</v>
      </c>
      <c r="O29" s="21" t="s">
        <v>27</v>
      </c>
      <c r="P29" s="21" t="s">
        <v>27</v>
      </c>
      <c r="Q29" s="21" t="s">
        <v>27</v>
      </c>
      <c r="R29" s="29" t="s">
        <v>27</v>
      </c>
      <c r="S29" s="29" t="s">
        <v>27</v>
      </c>
      <c r="T29" s="21" t="s">
        <v>27</v>
      </c>
      <c r="U29" s="21" t="s">
        <v>27</v>
      </c>
      <c r="V29" s="29" t="s">
        <v>27</v>
      </c>
      <c r="W29" s="21" t="s">
        <v>27</v>
      </c>
      <c r="X29" s="21" t="s">
        <v>27</v>
      </c>
      <c r="Y29" s="21" t="s">
        <v>27</v>
      </c>
      <c r="Z29" s="29" t="s">
        <v>27</v>
      </c>
      <c r="AA29" s="21" t="s">
        <v>27</v>
      </c>
      <c r="AB29" s="29" t="s">
        <v>27</v>
      </c>
      <c r="AC29" s="29" t="s">
        <v>27</v>
      </c>
      <c r="AD29" s="21" t="s">
        <v>27</v>
      </c>
      <c r="AE29" s="21" t="s">
        <v>27</v>
      </c>
      <c r="AF29" s="24"/>
      <c r="AG29" s="21" t="s">
        <v>27</v>
      </c>
      <c r="AH29" s="23" t="s">
        <v>27</v>
      </c>
      <c r="AI29" s="23" t="s">
        <v>27</v>
      </c>
      <c r="AJ29" s="29" t="s">
        <v>27</v>
      </c>
      <c r="AK29" s="23" t="s">
        <v>27</v>
      </c>
      <c r="AL29" s="44">
        <f t="shared" si="0"/>
        <v>32</v>
      </c>
    </row>
    <row r="30" spans="2:38" ht="15" thickBot="1" x14ac:dyDescent="0.35">
      <c r="B30" s="54" t="s">
        <v>220</v>
      </c>
      <c r="C30" s="48" t="s">
        <v>300</v>
      </c>
      <c r="D30" s="22"/>
      <c r="E30" s="29" t="s">
        <v>27</v>
      </c>
      <c r="F30" s="23" t="s">
        <v>27</v>
      </c>
      <c r="G30" s="81" t="s">
        <v>27</v>
      </c>
      <c r="H30" s="23" t="s">
        <v>27</v>
      </c>
      <c r="I30" s="29" t="s">
        <v>27</v>
      </c>
      <c r="J30" s="21" t="s">
        <v>27</v>
      </c>
      <c r="K30" s="25" t="s">
        <v>27</v>
      </c>
      <c r="L30" s="21" t="s">
        <v>27</v>
      </c>
      <c r="M30" s="29" t="s">
        <v>27</v>
      </c>
      <c r="N30" s="29" t="s">
        <v>27</v>
      </c>
      <c r="O30" s="21" t="s">
        <v>27</v>
      </c>
      <c r="P30" s="21" t="s">
        <v>27</v>
      </c>
      <c r="Q30" s="21" t="s">
        <v>27</v>
      </c>
      <c r="R30" s="29" t="s">
        <v>27</v>
      </c>
      <c r="S30" s="29" t="s">
        <v>27</v>
      </c>
      <c r="T30" s="21" t="s">
        <v>27</v>
      </c>
      <c r="U30" s="21" t="s">
        <v>27</v>
      </c>
      <c r="V30" s="29" t="s">
        <v>27</v>
      </c>
      <c r="W30" s="21" t="s">
        <v>27</v>
      </c>
      <c r="X30" s="21" t="s">
        <v>27</v>
      </c>
      <c r="Y30" s="21" t="s">
        <v>27</v>
      </c>
      <c r="Z30" s="29" t="s">
        <v>27</v>
      </c>
      <c r="AA30" s="21" t="s">
        <v>27</v>
      </c>
      <c r="AB30" s="29" t="s">
        <v>27</v>
      </c>
      <c r="AC30" s="29" t="s">
        <v>27</v>
      </c>
      <c r="AD30" s="21" t="s">
        <v>27</v>
      </c>
      <c r="AE30" s="21" t="s">
        <v>27</v>
      </c>
      <c r="AF30" s="23" t="s">
        <v>27</v>
      </c>
      <c r="AG30" s="21" t="s">
        <v>27</v>
      </c>
      <c r="AH30" s="23" t="s">
        <v>27</v>
      </c>
      <c r="AI30" s="23" t="s">
        <v>27</v>
      </c>
      <c r="AJ30" s="29" t="s">
        <v>27</v>
      </c>
      <c r="AK30" s="23" t="s">
        <v>27</v>
      </c>
      <c r="AL30" s="44">
        <f t="shared" si="0"/>
        <v>33</v>
      </c>
    </row>
    <row r="31" spans="2:38" ht="15" thickBot="1" x14ac:dyDescent="0.35">
      <c r="B31" s="54" t="s">
        <v>251</v>
      </c>
      <c r="C31" s="48" t="s">
        <v>252</v>
      </c>
      <c r="D31" s="13"/>
      <c r="E31" s="13"/>
      <c r="F31" s="24"/>
      <c r="G31" s="24"/>
      <c r="H31" s="24"/>
      <c r="I31" s="13"/>
      <c r="J31" s="13"/>
      <c r="K31" s="23" t="s">
        <v>27</v>
      </c>
      <c r="L31" s="13"/>
      <c r="M31" s="13"/>
      <c r="N31" s="13"/>
      <c r="O31" s="13"/>
      <c r="P31" s="13"/>
      <c r="Q31" s="13"/>
      <c r="R31" s="13"/>
      <c r="S31" s="13"/>
      <c r="T31" s="13"/>
      <c r="U31" s="13"/>
      <c r="V31" s="13"/>
      <c r="W31" s="13"/>
      <c r="X31" s="13"/>
      <c r="Y31" s="13"/>
      <c r="Z31" s="13"/>
      <c r="AA31" s="13"/>
      <c r="AB31" s="13"/>
      <c r="AC31" s="13"/>
      <c r="AD31" s="13"/>
      <c r="AE31" s="13"/>
      <c r="AF31" s="24"/>
      <c r="AG31" s="13"/>
      <c r="AH31" s="24"/>
      <c r="AI31" s="24"/>
      <c r="AJ31" s="13"/>
      <c r="AK31" s="24"/>
      <c r="AL31" s="44">
        <f t="shared" si="0"/>
        <v>1</v>
      </c>
    </row>
    <row r="32" spans="2:38" ht="15" thickBot="1" x14ac:dyDescent="0.35">
      <c r="B32" s="54" t="s">
        <v>253</v>
      </c>
      <c r="C32" s="48" t="s">
        <v>254</v>
      </c>
      <c r="D32" s="13"/>
      <c r="E32" s="13"/>
      <c r="F32" s="24"/>
      <c r="G32" s="24"/>
      <c r="H32" s="24"/>
      <c r="I32" s="13"/>
      <c r="J32" s="13"/>
      <c r="K32" s="23" t="s">
        <v>27</v>
      </c>
      <c r="L32" s="13"/>
      <c r="M32" s="13"/>
      <c r="N32" s="13"/>
      <c r="O32" s="13"/>
      <c r="P32" s="13"/>
      <c r="Q32" s="13"/>
      <c r="R32" s="13"/>
      <c r="S32" s="13"/>
      <c r="T32" s="13"/>
      <c r="U32" s="13"/>
      <c r="V32" s="13"/>
      <c r="W32" s="13"/>
      <c r="X32" s="13"/>
      <c r="Y32" s="13"/>
      <c r="Z32" s="13"/>
      <c r="AA32" s="13"/>
      <c r="AB32" s="13"/>
      <c r="AC32" s="13"/>
      <c r="AD32" s="13"/>
      <c r="AE32" s="13"/>
      <c r="AF32" s="24"/>
      <c r="AG32" s="13"/>
      <c r="AH32" s="24"/>
      <c r="AI32" s="24"/>
      <c r="AJ32" s="13"/>
      <c r="AK32" s="24"/>
      <c r="AL32" s="44">
        <f t="shared" si="0"/>
        <v>1</v>
      </c>
    </row>
    <row r="33" spans="2:38" ht="15" thickBot="1" x14ac:dyDescent="0.35">
      <c r="B33" s="54" t="s">
        <v>255</v>
      </c>
      <c r="C33" s="48" t="s">
        <v>256</v>
      </c>
      <c r="D33" s="13"/>
      <c r="E33" s="13"/>
      <c r="F33" s="23" t="s">
        <v>27</v>
      </c>
      <c r="G33" s="24"/>
      <c r="H33" s="24"/>
      <c r="I33" s="13"/>
      <c r="J33" s="13"/>
      <c r="K33" s="23" t="s">
        <v>27</v>
      </c>
      <c r="L33" s="13"/>
      <c r="M33" s="13"/>
      <c r="N33" s="13"/>
      <c r="O33" s="13"/>
      <c r="P33" s="13"/>
      <c r="Q33" s="13"/>
      <c r="R33" s="13"/>
      <c r="S33" s="13"/>
      <c r="T33" s="13"/>
      <c r="U33" s="13"/>
      <c r="V33" s="13"/>
      <c r="W33" s="13"/>
      <c r="X33" s="13"/>
      <c r="Y33" s="13"/>
      <c r="Z33" s="13"/>
      <c r="AA33" s="13"/>
      <c r="AB33" s="13"/>
      <c r="AC33" s="13"/>
      <c r="AD33" s="13"/>
      <c r="AE33" s="13"/>
      <c r="AF33" s="26"/>
      <c r="AG33" s="13"/>
      <c r="AH33" s="24"/>
      <c r="AI33" s="26"/>
      <c r="AJ33" s="13"/>
      <c r="AK33" s="23" t="s">
        <v>27</v>
      </c>
      <c r="AL33" s="44">
        <f t="shared" si="0"/>
        <v>3</v>
      </c>
    </row>
    <row r="34" spans="2:38" s="74" customFormat="1" ht="24" thickBot="1" x14ac:dyDescent="0.35">
      <c r="B34" s="75" t="s">
        <v>319</v>
      </c>
      <c r="C34" s="76" t="s">
        <v>320</v>
      </c>
      <c r="D34" s="77" t="s">
        <v>27</v>
      </c>
      <c r="E34" s="77" t="s">
        <v>27</v>
      </c>
      <c r="F34" s="77" t="s">
        <v>27</v>
      </c>
      <c r="G34" s="78" t="s">
        <v>27</v>
      </c>
      <c r="H34" s="79" t="s">
        <v>27</v>
      </c>
      <c r="I34" s="77" t="s">
        <v>27</v>
      </c>
      <c r="J34" s="78" t="s">
        <v>27</v>
      </c>
      <c r="K34" s="77" t="s">
        <v>27</v>
      </c>
      <c r="L34" s="77" t="s">
        <v>27</v>
      </c>
      <c r="M34" s="77" t="s">
        <v>27</v>
      </c>
      <c r="N34" s="77" t="s">
        <v>27</v>
      </c>
      <c r="O34" s="78" t="s">
        <v>27</v>
      </c>
      <c r="P34" s="78" t="s">
        <v>27</v>
      </c>
      <c r="Q34" s="78" t="s">
        <v>27</v>
      </c>
      <c r="R34" s="77" t="s">
        <v>27</v>
      </c>
      <c r="S34" s="77" t="s">
        <v>27</v>
      </c>
      <c r="T34" s="78" t="s">
        <v>27</v>
      </c>
      <c r="U34" s="78" t="s">
        <v>27</v>
      </c>
      <c r="V34" s="77" t="s">
        <v>27</v>
      </c>
      <c r="W34" s="78" t="s">
        <v>27</v>
      </c>
      <c r="X34" s="78" t="s">
        <v>27</v>
      </c>
      <c r="Y34" s="78" t="s">
        <v>27</v>
      </c>
      <c r="Z34" s="77" t="s">
        <v>27</v>
      </c>
      <c r="AA34" s="78" t="s">
        <v>27</v>
      </c>
      <c r="AB34" s="77" t="s">
        <v>27</v>
      </c>
      <c r="AC34" s="77" t="s">
        <v>27</v>
      </c>
      <c r="AD34" s="78" t="s">
        <v>27</v>
      </c>
      <c r="AE34" s="79" t="s">
        <v>27</v>
      </c>
      <c r="AF34" s="77" t="s">
        <v>27</v>
      </c>
      <c r="AG34" s="78" t="s">
        <v>27</v>
      </c>
      <c r="AH34" s="77" t="s">
        <v>27</v>
      </c>
      <c r="AI34" s="77" t="s">
        <v>27</v>
      </c>
      <c r="AJ34" s="77" t="s">
        <v>27</v>
      </c>
      <c r="AK34" s="77" t="s">
        <v>27</v>
      </c>
      <c r="AL34" s="80">
        <f t="shared" si="0"/>
        <v>34</v>
      </c>
    </row>
    <row r="35" spans="2:38" s="89" customFormat="1" ht="24.6" thickBot="1" x14ac:dyDescent="0.25">
      <c r="B35" s="85" t="s">
        <v>329</v>
      </c>
      <c r="C35" s="90" t="s">
        <v>330</v>
      </c>
      <c r="D35" s="86"/>
      <c r="E35" s="86"/>
      <c r="F35" s="86"/>
      <c r="G35" s="87"/>
      <c r="H35" s="77" t="s">
        <v>27</v>
      </c>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8">
        <f>SUBTOTAL(103,D35:AK35)</f>
        <v>1</v>
      </c>
    </row>
    <row r="36" spans="2:38" ht="15.6" thickBot="1" x14ac:dyDescent="0.35">
      <c r="B36" s="18"/>
      <c r="C36" s="48" t="s">
        <v>301</v>
      </c>
      <c r="D36" s="16"/>
      <c r="E36" s="23" t="s">
        <v>302</v>
      </c>
      <c r="F36" s="16"/>
      <c r="G36" s="24"/>
      <c r="H36" s="16"/>
      <c r="I36" s="29" t="s">
        <v>303</v>
      </c>
      <c r="J36" s="29" t="s">
        <v>304</v>
      </c>
      <c r="K36" s="16"/>
      <c r="L36" s="16"/>
      <c r="M36" s="16"/>
      <c r="N36" s="29" t="s">
        <v>305</v>
      </c>
      <c r="O36" s="29" t="s">
        <v>306</v>
      </c>
      <c r="P36" s="29" t="s">
        <v>307</v>
      </c>
      <c r="Q36" s="29" t="s">
        <v>308</v>
      </c>
      <c r="R36" s="16"/>
      <c r="S36" s="29" t="s">
        <v>309</v>
      </c>
      <c r="T36" s="16"/>
      <c r="U36" s="16"/>
      <c r="V36" s="16"/>
      <c r="W36" s="16"/>
      <c r="X36" s="29" t="s">
        <v>310</v>
      </c>
      <c r="Y36" s="29" t="s">
        <v>311</v>
      </c>
      <c r="Z36" s="29" t="s">
        <v>312</v>
      </c>
      <c r="AA36" s="29" t="s">
        <v>313</v>
      </c>
      <c r="AB36" s="29" t="s">
        <v>314</v>
      </c>
      <c r="AC36" s="16"/>
      <c r="AD36" s="16"/>
      <c r="AE36" s="16"/>
      <c r="AF36" s="16"/>
      <c r="AG36" s="16"/>
      <c r="AH36" s="16"/>
      <c r="AI36" s="16"/>
      <c r="AJ36" s="16"/>
      <c r="AK36" s="16"/>
      <c r="AL36" s="44">
        <f t="shared" si="0"/>
        <v>13</v>
      </c>
    </row>
    <row r="37" spans="2:38" x14ac:dyDescent="0.3">
      <c r="B37" s="91" t="s">
        <v>260</v>
      </c>
      <c r="C37" s="92"/>
      <c r="D37" s="93">
        <f>SUBTOTAL(103,Table2[Ag. Soc26])</f>
        <v>4</v>
      </c>
      <c r="E37" s="93">
        <f>SUBTOTAL(103,Table2[Airport Authority])</f>
        <v>7</v>
      </c>
      <c r="F37" s="93">
        <f>SUBTOTAL(103,Table2[City])</f>
        <v>13</v>
      </c>
      <c r="G37" s="93">
        <f>SUBTOTAL(103,Table2[Comm. College (3354)])</f>
        <v>11</v>
      </c>
      <c r="H37" s="93">
        <f>SUBTOTAL(103,Table2[Community School])</f>
        <v>8</v>
      </c>
      <c r="I37" s="93">
        <f>SUBTOTAL(103,Table2[Conservancy District])</f>
        <v>9</v>
      </c>
      <c r="J37" s="93">
        <f>SUBTOTAL(103,Table2[COG])</f>
        <v>7</v>
      </c>
      <c r="K37" s="93">
        <f>SUBTOTAL(103,Table2[County])</f>
        <v>15</v>
      </c>
      <c r="L37" s="93">
        <f>SUBTOTAL(103,Table2[DC &amp; CIC])</f>
        <v>4</v>
      </c>
      <c r="M37" s="93">
        <f>SUBTOTAL(103,Table2[ESC])</f>
        <v>6</v>
      </c>
      <c r="N37" s="93">
        <f>SUBTOTAL(103,Table2[FCFC])</f>
        <v>6</v>
      </c>
      <c r="O37" s="93">
        <f>SUBTOTAL(103,Table2[Gen. Health Dist.])</f>
        <v>6</v>
      </c>
      <c r="P37" s="93">
        <f>SUBTOTAL(103,Table2[Joint Amb. Dist.])</f>
        <v>10</v>
      </c>
      <c r="Q37" s="93">
        <f>SUBTOTAL(103,Table2[Joint Fire Dist.])</f>
        <v>10</v>
      </c>
      <c r="R37" s="93">
        <f>SUBTOTAL(103,Table2[Jt. Juv. Detention Facility])</f>
        <v>8</v>
      </c>
      <c r="S37" s="93">
        <f>SUBTOTAL(103,Table2[Joint Mental Health District])</f>
        <v>8</v>
      </c>
      <c r="T37" s="93">
        <f>SUBTOTAL(103,Table2[Joint Police Dist])</f>
        <v>9</v>
      </c>
      <c r="U37" s="93">
        <f>SUBTOTAL(103,Table2[Joint Rec. Dist.])</f>
        <v>8</v>
      </c>
      <c r="V37" s="93">
        <f>SUBTOTAL(103,Table2[Joint Township Cemetery or Union Cemetery])</f>
        <v>6</v>
      </c>
      <c r="W37" s="93">
        <f>SUBTOTAL(103,Table2[Library])</f>
        <v>8</v>
      </c>
      <c r="X37" s="93">
        <f>SUBTOTAL(103,Table2[Park Dist.])</f>
        <v>9</v>
      </c>
      <c r="Y37" s="93">
        <f>SUBTOTAL(103,Table2[Port Auth.])</f>
        <v>8</v>
      </c>
      <c r="Z37" s="93">
        <f>SUBTOTAL(103,Table2[Regional Planning Comm’n])</f>
        <v>7</v>
      </c>
      <c r="AA37" s="93">
        <f>SUBTOTAL(103,Table2[Regional Water &amp; Sewer])</f>
        <v>10</v>
      </c>
      <c r="AB37" s="93">
        <f>SUBTOTAL(103,Table2[Soil &amp; Water Conservation District])</f>
        <v>9</v>
      </c>
      <c r="AC37" s="93">
        <f>SUBTOTAL(103,Table2[Solid Waste District])</f>
        <v>8</v>
      </c>
      <c r="AD37" s="93">
        <f>SUBTOTAL(103,Table2[State Colg./ Univ.])</f>
        <v>6</v>
      </c>
      <c r="AE37" s="93">
        <f>SUBTOTAL(103,Table2[State Comm. College (3358)])</f>
        <v>11</v>
      </c>
      <c r="AF37" s="93">
        <f>SUBTOTAL(103,Table2[STEM/STEAM Schools27])</f>
        <v>4</v>
      </c>
      <c r="AG37" s="93">
        <f>SUBTOTAL(103,Table2[Tech College (3357)])</f>
        <v>11</v>
      </c>
      <c r="AH37" s="93">
        <f>SUBTOTAL(103,Table2[Township])</f>
        <v>10</v>
      </c>
      <c r="AI37" s="93">
        <f>SUBTOTAL(103,Table2[Traditional Schools])</f>
        <v>12</v>
      </c>
      <c r="AJ37" s="93">
        <f>SUBTOTAL(103,Table2[Union Cemetery District])</f>
        <v>8</v>
      </c>
      <c r="AK37" s="93">
        <f>SUBTOTAL(103,Table2[Village])</f>
        <v>12</v>
      </c>
      <c r="AL37" s="94"/>
    </row>
    <row r="38" spans="2:38" x14ac:dyDescent="0.3">
      <c r="B38" s="37"/>
      <c r="C38" s="38"/>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46"/>
    </row>
    <row r="39" spans="2:38" x14ac:dyDescent="0.3">
      <c r="B39" t="s">
        <v>227</v>
      </c>
      <c r="C39" s="38"/>
      <c r="D39" s="39"/>
      <c r="E39" s="40"/>
      <c r="F39" s="39"/>
      <c r="H39" s="39"/>
      <c r="I39" s="40"/>
      <c r="J39" s="39"/>
      <c r="K39" s="39"/>
      <c r="L39" s="39"/>
      <c r="M39" s="40"/>
      <c r="N39" s="40"/>
      <c r="O39" s="39"/>
      <c r="P39" s="39"/>
      <c r="Q39" s="39"/>
      <c r="R39" s="40"/>
      <c r="S39" s="40"/>
      <c r="T39" s="37"/>
      <c r="U39" s="39"/>
      <c r="V39" s="40"/>
      <c r="W39" s="39"/>
      <c r="X39" s="39"/>
      <c r="Y39" s="41"/>
      <c r="Z39" s="40"/>
      <c r="AA39" s="39"/>
      <c r="AB39" s="40"/>
      <c r="AC39" s="40"/>
      <c r="AD39" s="39"/>
      <c r="AE39" s="39"/>
      <c r="AF39" s="39"/>
      <c r="AG39" s="39"/>
      <c r="AH39" s="39"/>
      <c r="AI39" s="39"/>
      <c r="AJ39" s="40"/>
      <c r="AK39" s="39"/>
    </row>
    <row r="40" spans="2:38" x14ac:dyDescent="0.3">
      <c r="B40" t="s">
        <v>261</v>
      </c>
      <c r="C40" s="38"/>
      <c r="D40" s="39"/>
      <c r="E40" s="40"/>
      <c r="F40" s="39"/>
      <c r="H40" s="39"/>
      <c r="I40" s="40"/>
      <c r="J40" s="39"/>
      <c r="K40" s="39"/>
      <c r="L40" s="39"/>
      <c r="M40" s="40"/>
      <c r="N40" s="40"/>
      <c r="O40" s="39"/>
      <c r="P40" s="39"/>
      <c r="Q40" s="39"/>
      <c r="R40" s="40"/>
      <c r="S40" s="40"/>
      <c r="T40" s="37"/>
      <c r="U40" s="39"/>
      <c r="V40" s="40"/>
      <c r="W40" s="39"/>
      <c r="X40" s="39"/>
      <c r="Y40" s="41"/>
      <c r="Z40" s="40"/>
      <c r="AA40" s="39"/>
      <c r="AB40" s="40"/>
      <c r="AC40" s="40"/>
      <c r="AD40" s="39"/>
      <c r="AE40" s="39"/>
      <c r="AF40" s="39"/>
      <c r="AG40" s="39"/>
      <c r="AH40" s="39"/>
      <c r="AI40" s="39"/>
      <c r="AJ40" s="40"/>
      <c r="AK40" s="39"/>
    </row>
    <row r="41" spans="2:38" x14ac:dyDescent="0.3">
      <c r="B41" t="s">
        <v>262</v>
      </c>
      <c r="C41" s="38"/>
      <c r="D41" s="39"/>
      <c r="E41" s="40"/>
      <c r="F41" s="39"/>
      <c r="H41" s="39"/>
      <c r="I41" s="40"/>
      <c r="J41" s="39"/>
      <c r="K41" s="39"/>
      <c r="L41" s="39"/>
      <c r="M41" s="40"/>
      <c r="N41" s="40"/>
      <c r="O41" s="39"/>
      <c r="P41" s="39"/>
      <c r="Q41" s="39"/>
      <c r="R41" s="40"/>
      <c r="S41" s="40"/>
      <c r="T41" s="37"/>
      <c r="U41" s="39"/>
      <c r="V41" s="40"/>
      <c r="W41" s="39"/>
      <c r="X41" s="39"/>
      <c r="Y41" s="41"/>
      <c r="Z41" s="40"/>
      <c r="AA41" s="39"/>
      <c r="AB41" s="40"/>
      <c r="AC41" s="40"/>
      <c r="AD41" s="39"/>
      <c r="AE41" s="39"/>
      <c r="AF41" s="39"/>
      <c r="AG41" s="39"/>
      <c r="AH41" s="39"/>
      <c r="AI41" s="39"/>
      <c r="AJ41" s="40"/>
      <c r="AK41" s="39"/>
    </row>
    <row r="42" spans="2:38" x14ac:dyDescent="0.3">
      <c r="B42" s="65" t="s">
        <v>263</v>
      </c>
      <c r="C42" s="38"/>
      <c r="D42" s="39"/>
      <c r="E42" s="40"/>
      <c r="F42" s="39"/>
      <c r="H42" s="39"/>
      <c r="I42" s="40"/>
      <c r="J42" s="39"/>
      <c r="K42" s="39"/>
      <c r="L42" s="39"/>
      <c r="M42" s="40"/>
      <c r="N42" s="40"/>
      <c r="O42" s="39"/>
      <c r="P42" s="39"/>
      <c r="Q42" s="39"/>
      <c r="R42" s="40"/>
      <c r="S42" s="40"/>
      <c r="T42" s="37"/>
      <c r="U42" s="39"/>
      <c r="V42" s="40"/>
      <c r="W42" s="39"/>
      <c r="X42" s="39"/>
      <c r="Y42" s="41"/>
      <c r="Z42" s="40"/>
      <c r="AA42" s="39"/>
      <c r="AB42" s="40"/>
      <c r="AC42" s="40"/>
      <c r="AD42" s="39"/>
      <c r="AE42" s="39"/>
      <c r="AF42" s="39"/>
      <c r="AG42" s="39"/>
      <c r="AH42" s="39"/>
      <c r="AI42" s="39"/>
      <c r="AJ42" s="40"/>
      <c r="AK42" s="39"/>
    </row>
    <row r="43" spans="2:38" s="5" customFormat="1" x14ac:dyDescent="0.3">
      <c r="B43" s="66" t="s">
        <v>296</v>
      </c>
      <c r="C43" s="60"/>
      <c r="D43" s="61"/>
      <c r="E43" s="62"/>
      <c r="F43" s="61"/>
      <c r="H43" s="61"/>
      <c r="I43" s="62"/>
      <c r="J43" s="61"/>
      <c r="K43" s="61"/>
      <c r="L43" s="61"/>
      <c r="M43" s="62"/>
      <c r="N43" s="62"/>
      <c r="O43" s="61"/>
      <c r="P43" s="61"/>
      <c r="Q43" s="61"/>
      <c r="R43" s="62"/>
      <c r="S43" s="62"/>
      <c r="T43" s="63"/>
      <c r="U43" s="61"/>
      <c r="V43" s="62"/>
      <c r="W43" s="61"/>
      <c r="X43" s="61"/>
      <c r="Y43" s="64"/>
      <c r="Z43" s="62"/>
      <c r="AA43" s="61"/>
      <c r="AB43" s="62"/>
      <c r="AC43" s="62"/>
      <c r="AD43" s="61"/>
      <c r="AE43" s="61"/>
      <c r="AF43" s="61"/>
      <c r="AG43" s="61"/>
      <c r="AH43" s="61"/>
      <c r="AI43" s="61"/>
      <c r="AJ43" s="62"/>
      <c r="AK43" s="61"/>
    </row>
    <row r="44" spans="2:38" x14ac:dyDescent="0.3">
      <c r="B44" s="65" t="s">
        <v>264</v>
      </c>
    </row>
    <row r="45" spans="2:38" s="5" customFormat="1" x14ac:dyDescent="0.3">
      <c r="B45" s="67" t="s">
        <v>268</v>
      </c>
    </row>
    <row r="46" spans="2:38" x14ac:dyDescent="0.3">
      <c r="B46" s="65" t="s">
        <v>270</v>
      </c>
    </row>
    <row r="47" spans="2:38" x14ac:dyDescent="0.3">
      <c r="B47" s="68" t="s">
        <v>271</v>
      </c>
    </row>
    <row r="48" spans="2:38" x14ac:dyDescent="0.3">
      <c r="B48" s="68" t="s">
        <v>272</v>
      </c>
    </row>
    <row r="49" spans="1:36" x14ac:dyDescent="0.3">
      <c r="B49" t="s">
        <v>273</v>
      </c>
    </row>
    <row r="50" spans="1:36" s="5" customFormat="1" x14ac:dyDescent="0.3">
      <c r="B50" s="5" t="s">
        <v>275</v>
      </c>
    </row>
    <row r="51" spans="1:36" s="5" customFormat="1" x14ac:dyDescent="0.3">
      <c r="B51" s="35" t="s">
        <v>274</v>
      </c>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row>
    <row r="52" spans="1:36" s="5" customFormat="1" x14ac:dyDescent="0.3">
      <c r="B52" s="35" t="s">
        <v>276</v>
      </c>
    </row>
    <row r="53" spans="1:36" s="5" customFormat="1" x14ac:dyDescent="0.3">
      <c r="B53" s="35" t="s">
        <v>277</v>
      </c>
    </row>
    <row r="54" spans="1:36" s="5" customFormat="1" x14ac:dyDescent="0.3">
      <c r="B54" s="210" t="s">
        <v>279</v>
      </c>
      <c r="C54" s="210"/>
      <c r="D54" s="210"/>
      <c r="E54" s="210"/>
      <c r="F54" s="210"/>
      <c r="G54" s="210"/>
      <c r="H54" s="210"/>
      <c r="I54" s="210"/>
      <c r="J54" s="210"/>
      <c r="K54" s="210"/>
      <c r="L54" s="210"/>
      <c r="M54" s="210"/>
      <c r="N54" s="210"/>
      <c r="O54" s="210"/>
      <c r="P54" s="210"/>
      <c r="Q54" s="210"/>
      <c r="R54" s="210"/>
      <c r="S54" s="210"/>
      <c r="T54" s="210"/>
    </row>
    <row r="55" spans="1:36" s="5" customFormat="1" x14ac:dyDescent="0.3">
      <c r="B55" s="35" t="s">
        <v>278</v>
      </c>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row>
    <row r="56" spans="1:36" s="5" customFormat="1" x14ac:dyDescent="0.3">
      <c r="B56" s="35" t="s">
        <v>280</v>
      </c>
    </row>
    <row r="57" spans="1:36" s="5" customFormat="1" x14ac:dyDescent="0.3">
      <c r="B57" s="35" t="s">
        <v>291</v>
      </c>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row>
    <row r="58" spans="1:36" s="5" customFormat="1" x14ac:dyDescent="0.3">
      <c r="A58" s="58"/>
      <c r="B58" s="35" t="s">
        <v>281</v>
      </c>
    </row>
    <row r="59" spans="1:36" s="5" customFormat="1" x14ac:dyDescent="0.3">
      <c r="B59" s="35" t="s">
        <v>282</v>
      </c>
    </row>
    <row r="60" spans="1:36" s="5" customFormat="1" x14ac:dyDescent="0.3">
      <c r="B60" s="35" t="s">
        <v>283</v>
      </c>
    </row>
    <row r="61" spans="1:36" s="5" customFormat="1" ht="30" customHeight="1" x14ac:dyDescent="0.3">
      <c r="B61" s="210" t="s">
        <v>289</v>
      </c>
      <c r="C61" s="210"/>
      <c r="D61" s="210"/>
      <c r="E61" s="210"/>
      <c r="F61" s="210"/>
      <c r="G61" s="210"/>
      <c r="H61" s="210"/>
      <c r="I61" s="210"/>
      <c r="J61" s="210"/>
      <c r="K61" s="210"/>
      <c r="L61" s="210"/>
      <c r="M61" s="210"/>
      <c r="N61" s="210"/>
      <c r="O61" s="210"/>
      <c r="P61" s="210"/>
      <c r="Q61" s="210"/>
      <c r="R61" s="210"/>
      <c r="S61" s="210"/>
      <c r="T61" s="210"/>
    </row>
    <row r="62" spans="1:36" s="5" customFormat="1" x14ac:dyDescent="0.3">
      <c r="B62" s="35" t="s">
        <v>284</v>
      </c>
    </row>
    <row r="63" spans="1:36" s="5" customFormat="1" x14ac:dyDescent="0.3">
      <c r="B63" s="35" t="s">
        <v>290</v>
      </c>
    </row>
    <row r="64" spans="1:36" s="5" customFormat="1" x14ac:dyDescent="0.3">
      <c r="B64" s="69" t="s">
        <v>287</v>
      </c>
    </row>
    <row r="65" spans="2:5" s="5" customFormat="1" x14ac:dyDescent="0.3">
      <c r="B65" s="70" t="s">
        <v>288</v>
      </c>
    </row>
    <row r="66" spans="2:5" x14ac:dyDescent="0.3">
      <c r="B66" s="65" t="s">
        <v>316</v>
      </c>
    </row>
    <row r="67" spans="2:5" x14ac:dyDescent="0.3">
      <c r="B67" s="83" t="s">
        <v>323</v>
      </c>
      <c r="C67" s="74"/>
      <c r="D67" s="74"/>
      <c r="E67" s="74"/>
    </row>
    <row r="68" spans="2:5" x14ac:dyDescent="0.3">
      <c r="B68" s="83" t="s">
        <v>324</v>
      </c>
      <c r="C68" s="74"/>
    </row>
  </sheetData>
  <mergeCells count="2">
    <mergeCell ref="B54:T54"/>
    <mergeCell ref="B61:T61"/>
  </mergeCells>
  <hyperlinks>
    <hyperlink ref="B39" location="OPM_fn1_ref" display="[1]  While not subject to Ohio Rev. Code Chapter 135, Ohio Rev. Code § 167.04 requires a council of government’s bylaws to address the appointment of a fiscal officer, who is responsible for receiving, depositing, investing, and disbursing funds. "/>
    <hyperlink ref="J10" location="OPM_fn1" display="ü1"/>
    <hyperlink ref="X10" location="OPM_fn2" display="ü1"/>
    <hyperlink ref="B40" location="OPM_fn2_ref" display="[2] If a park district appoints a treasurer, Ohio Rev. Code § 135.21 applies.  If a park district does not appoint a treasurer, § 135.351 applies.  Ohio Rev. Code § 135.351 requires park districts to credit interest as provided in § 1545.22."/>
    <hyperlink ref="AA10" location="OPM_fn3" display="ü1"/>
    <hyperlink ref="B41" location="OPM_fn3_ref" display="[3] For regional water and sewer districts, Ohio Rev. Code § 6119.16 addresses investing funds and crediting interest."/>
    <hyperlink ref="AE10" location="OPM_fn4" display="ü4"/>
    <hyperlink ref="AF10" location="OPM_fn5" display="ü5"/>
    <hyperlink ref="AG10" location="OPM_fn6" display="ü6"/>
    <hyperlink ref="B45" location="OPM_fn7_ref" display="[7] The five-year projection requirement [Ohio Rev. Code § 5705.391] is applicable to STEM schools per Ohio Rev. Code § 3326.11."/>
    <hyperlink ref="AF12" location="OPM_fn7" display="ü7"/>
    <hyperlink ref="AE25" location="OPM_fn8" display="ü8"/>
    <hyperlink ref="AG25" location="OPM_fn9" display="ü9"/>
    <hyperlink ref="B46" location="OPM_fn8_ref" display="[8] See Ohio Rev. Code § 3358.10 for contract bidding requirements"/>
    <hyperlink ref="B47" location="OPM_fn9_ref" display="[9] See Ohio Rev. Code § 3357.16 for contract bidding requirements"/>
    <hyperlink ref="B48" location="OPM_O19" display="[10] These sections are applicable if the entity is required to bid."/>
    <hyperlink ref="C26" location="OPM_fn10" display="Bids and contracts for buildings/structures"/>
    <hyperlink ref="B49" location="OPM_o23" display="[11] The term Municipal Security refers to any local government security, not just those municipalities issue, pursuant to 15 U.S.C. § 78c (a)(29)."/>
    <hyperlink ref="C30" location="OPM_fn11" display="Issuing Municipal Securities11"/>
    <hyperlink ref="B50" location="OPM_otherbid" display="[12] These sections are not included in the OCS, but auditors should test if material activity occurred."/>
    <hyperlink ref="C36" location="OPM_fn12" display="Other Bidding Requirements12"/>
    <hyperlink ref="B51" location="OPM_fn13_ref" display="[13] See ORC 308.13 Airport competitive bidding"/>
    <hyperlink ref="E36" location="OPM_fn13" display="ü13"/>
    <hyperlink ref="I36" location="OPM_fn14" display="ü14"/>
    <hyperlink ref="J36" location="OPM_fn15" display="ü15"/>
    <hyperlink ref="N36" location="OPM_fn16" display="ü16"/>
    <hyperlink ref="O36" location="OPM_fn17" display="ü17"/>
    <hyperlink ref="B52" location="OPM_fn14_ref" display="[14] ORC 6101.16 Conservancy district competitive bidding"/>
    <hyperlink ref="B53" location="OPM_fn15_ref" display="[15] ORC 167.08 Councils of government: contracts for services to political subdivisions"/>
    <hyperlink ref="B54" location="OPM_fn16_ref" display="[16] Agreements and contracts a council’s administrative agent enters into for the purchase of family and child welfare or child protection services or other social or human services for families and children are exempt from the competitive bidding requir"/>
    <hyperlink ref="B55" location="OPM_fn17_ref" display="[17] See ORC 3709.08, 3709.081, 3709.085 for General health district contracting provisions"/>
    <hyperlink ref="P36" location="OPM_fn18" display="ü18"/>
    <hyperlink ref="Q36" location="OPM_fn19" display="ü19"/>
    <hyperlink ref="S36" location="OPM_fn20" display="ü20"/>
    <hyperlink ref="B56" location="OPM_fn18_ref" display="[18] ORC 505.72 Gen. contracting procedures, 505.376 Bidding"/>
    <hyperlink ref="B57" location="OPM_fn19_ref" display="[19] Joint fire districts are subject to contracting provisions in Ohio Rev. Code §§ 731.14 (50,000 bidding threshold) to 731.16. See also ORC 505.42"/>
    <hyperlink ref="B58" location="OPM_fn20_ref" display="[20] For joint mental health districts, bidding is not required, but the board should establish a contract review process.  See Ohio Rev. Code §§ 340.03(A)(8) and 340.036. "/>
    <hyperlink ref="X36" location="OPM_fn21" display="ü21"/>
    <hyperlink ref="Y36" location="OPM_fn22" display="ü22"/>
    <hyperlink ref="Z36" location="OPM_fn23" display="ü23"/>
    <hyperlink ref="AA36" location="OPM_fn24" display="ü24"/>
    <hyperlink ref="AB36" location="OPM_fn25" display="ü25"/>
    <hyperlink ref="B59" location="OPM_fn21_ref" display="[21] ORC 1545.09 Park district:  contracting procedures required in bylaws"/>
    <hyperlink ref="B60" location="OPM_fn22_ref" display="[22] In addition to Ohio Rev. Code § 4582.12 bidding requirements, note that port authorities need not bid for the lease, sale or lease with an option to purchase certain land and equipment.  See Ohio Rev. Code § 4582.06."/>
    <hyperlink ref="B61" location="OPM_fn23_ref" display="[23] When a regional planning commission enters into a purchase contract on behalf of a political subdivision, it shall follow the competitive bidding procedures in Ohio Rev. Code §§ 307.86-.92.  (OPM Section O-10 includes a summary of Ohio Rev. Code § 30"/>
    <hyperlink ref="B62" location="OPM_fn24_ref" display="[24] ORC 6119.10 Regional water and sewer district:  competitive bidding"/>
    <hyperlink ref="B63" location="OPM_fn25_ref" display="[25] ORC 940.06Soil &amp; Water District competitive bidding"/>
    <hyperlink ref="B64" location="OPM_Ag_Soc" display="[26] Auditors use Chapter 1 Appendix A in conjunction with this Exhibit when determining applicability of certain compliance requirements to Agricultural Societies."/>
    <hyperlink ref="D7" location="OPM_Footnote_26" display="Ag. Soc26"/>
    <hyperlink ref="AF7" location="OPM_fn_27" display="STEM/STEAM Schools27"/>
    <hyperlink ref="B65" location="OPM_STEM_STEAM_Schools" display="[27] - &quot;STEAM&quot; is an abbreviation for &quot;science, technology, engineering, arts, and mathematics&quot; and is considered a type of STEM school.  References to STEM schools includes STEAM schools unless otherwise noted. [Ohio Rev. Code § 3326.01]"/>
    <hyperlink ref="B42" location="OPM_fn4_ref" display="[4] Ohio Rev. Code § 3354.10(A) prescribes depository and security requirements for community colleges."/>
    <hyperlink ref="B43" location="OPM_fn5_ref" display="[5] Ohio Rev. Code § 3326.21 provides that the governing body of a STEM school and the treasurer must comply with § 3313.51 in the same manner as a school district board of education and district treasurer. Ohio Rev. Code § 3313.51 indicates that all mone"/>
    <hyperlink ref="B44" location="OPM_fn6_ref" display="[6] Ohio Rev. Code § 3357.10 prescribes depository and security requirements for technical colleges."/>
    <hyperlink ref="C27" location="OPM_fn_28" display="Prevailing wage rates28"/>
    <hyperlink ref="B66" location="OPM_fn_28_ref" display="[28] This step cannot be superseded by home rule powers."/>
    <hyperlink ref="G10" location="OPM_FN29" display="ü29"/>
    <hyperlink ref="B67" location="OPM_O3_CommColl" display="[29]  Ohio Rev. Code 3354.10 prescribes depository and security requirements for community colleges."/>
    <hyperlink ref="B68" location="OPM_O18_CommColl" display="[30]  See Ohio Rev. Code 3354.16 for contract bidding requirements"/>
    <hyperlink ref="G25" location="OPM_FN30" display="ü30"/>
  </hyperlinks>
  <pageMargins left="0.7" right="0.7" top="0.75" bottom="0.75" header="0.3" footer="0.3"/>
  <pageSetup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164</vt:i4>
      </vt:variant>
    </vt:vector>
  </HeadingPairs>
  <TitlesOfParts>
    <vt:vector size="167" baseType="lpstr">
      <vt:lpstr>OCS - Exhibit 5</vt:lpstr>
      <vt:lpstr>OCS - Exhibit 6</vt:lpstr>
      <vt:lpstr>OPM</vt:lpstr>
      <vt:lpstr>_1_13_Advances</vt:lpstr>
      <vt:lpstr>_1_17</vt:lpstr>
      <vt:lpstr>_1_19</vt:lpstr>
      <vt:lpstr>_1_25</vt:lpstr>
      <vt:lpstr>_1_28</vt:lpstr>
      <vt:lpstr>_1_7</vt:lpstr>
      <vt:lpstr>_1_8</vt:lpstr>
      <vt:lpstr>_2_21</vt:lpstr>
      <vt:lpstr>_2_22_Ethics</vt:lpstr>
      <vt:lpstr>_3_4</vt:lpstr>
      <vt:lpstr>'OCS - Exhibit 6'!_ftn1</vt:lpstr>
      <vt:lpstr>'OCS - Exhibit 6'!_ftnref1</vt:lpstr>
      <vt:lpstr>Ag._Soc</vt:lpstr>
      <vt:lpstr>Ag._Soc1</vt:lpstr>
      <vt:lpstr>Ag_Soc</vt:lpstr>
      <vt:lpstr>County</vt:lpstr>
      <vt:lpstr>DC_CIC_Gen_Bud</vt:lpstr>
      <vt:lpstr>Debt</vt:lpstr>
      <vt:lpstr>Exhibit3_FN3</vt:lpstr>
      <vt:lpstr>Exhibit5_2_23_OMA</vt:lpstr>
      <vt:lpstr>Exhibit5_2_423_PRA</vt:lpstr>
      <vt:lpstr>Exhibit6__PRA</vt:lpstr>
      <vt:lpstr>Exhibit6_FN1</vt:lpstr>
      <vt:lpstr>Exhibit6_FN2</vt:lpstr>
      <vt:lpstr>Exhibit6_FN3</vt:lpstr>
      <vt:lpstr>Exhibit6_OMA</vt:lpstr>
      <vt:lpstr>Exhibit6_PRA</vt:lpstr>
      <vt:lpstr>Exhinit6_EMA_Note</vt:lpstr>
      <vt:lpstr>FCFC_Gen_Bud</vt:lpstr>
      <vt:lpstr>Footnote_41</vt:lpstr>
      <vt:lpstr>Footnote1</vt:lpstr>
      <vt:lpstr>Footnote10</vt:lpstr>
      <vt:lpstr>Footnote11</vt:lpstr>
      <vt:lpstr>Footnote12</vt:lpstr>
      <vt:lpstr>Footnote13</vt:lpstr>
      <vt:lpstr>Footnote14</vt:lpstr>
      <vt:lpstr>Footnote15</vt:lpstr>
      <vt:lpstr>Footnote16</vt:lpstr>
      <vt:lpstr>Footnote17</vt:lpstr>
      <vt:lpstr>Footnote18</vt:lpstr>
      <vt:lpstr>Footnote19</vt:lpstr>
      <vt:lpstr>Footnote2</vt:lpstr>
      <vt:lpstr>Footnote20</vt:lpstr>
      <vt:lpstr>Footnote21</vt:lpstr>
      <vt:lpstr>Footnote22</vt:lpstr>
      <vt:lpstr>Footnote23</vt:lpstr>
      <vt:lpstr>Footnote24</vt:lpstr>
      <vt:lpstr>Footnote25</vt:lpstr>
      <vt:lpstr>Footnote26</vt:lpstr>
      <vt:lpstr>Footnote27</vt:lpstr>
      <vt:lpstr>Footnote28</vt:lpstr>
      <vt:lpstr>Footnote29</vt:lpstr>
      <vt:lpstr>Footnote3</vt:lpstr>
      <vt:lpstr>Footnote30</vt:lpstr>
      <vt:lpstr>Footnote31</vt:lpstr>
      <vt:lpstr>Footnote32</vt:lpstr>
      <vt:lpstr>Footnote33</vt:lpstr>
      <vt:lpstr>Footnote34</vt:lpstr>
      <vt:lpstr>Footnote35</vt:lpstr>
      <vt:lpstr>Footnote36</vt:lpstr>
      <vt:lpstr>Footnote37</vt:lpstr>
      <vt:lpstr>Footnote38</vt:lpstr>
      <vt:lpstr>Footnote39</vt:lpstr>
      <vt:lpstr>Footnote4</vt:lpstr>
      <vt:lpstr>Footnote40</vt:lpstr>
      <vt:lpstr>Footnote43</vt:lpstr>
      <vt:lpstr>Footnote44</vt:lpstr>
      <vt:lpstr>Footnote45</vt:lpstr>
      <vt:lpstr>Footnote46</vt:lpstr>
      <vt:lpstr>Footnote5</vt:lpstr>
      <vt:lpstr>Footnote6</vt:lpstr>
      <vt:lpstr>Footnote7</vt:lpstr>
      <vt:lpstr>Footnote8</vt:lpstr>
      <vt:lpstr>Footnote9</vt:lpstr>
      <vt:lpstr>Gen_Health_Dist_1_2</vt:lpstr>
      <vt:lpstr>Gen_Hlth_Dist_2_2</vt:lpstr>
      <vt:lpstr>Gen_Hlth_Dist_Gen_Bud</vt:lpstr>
      <vt:lpstr>Jt_Twp_Cem_Gen_Bud</vt:lpstr>
      <vt:lpstr>Library</vt:lpstr>
      <vt:lpstr>Library_1_1</vt:lpstr>
      <vt:lpstr>Library_1_14</vt:lpstr>
      <vt:lpstr>Library_1_2</vt:lpstr>
      <vt:lpstr>Library_2_2</vt:lpstr>
      <vt:lpstr>OCS_FN42</vt:lpstr>
      <vt:lpstr>OPM_Ag_Soc</vt:lpstr>
      <vt:lpstr>OPM_fn_27</vt:lpstr>
      <vt:lpstr>OPM_fn_28</vt:lpstr>
      <vt:lpstr>OPM_fn_28_ref</vt:lpstr>
      <vt:lpstr>OPM_fn1</vt:lpstr>
      <vt:lpstr>OPM_fn1_ref</vt:lpstr>
      <vt:lpstr>OPM_fn10</vt:lpstr>
      <vt:lpstr>OPM_fn11</vt:lpstr>
      <vt:lpstr>OPM_fn12</vt:lpstr>
      <vt:lpstr>OPM_fn13</vt:lpstr>
      <vt:lpstr>OPM_fn13_ref</vt:lpstr>
      <vt:lpstr>OPM_fn14</vt:lpstr>
      <vt:lpstr>OPM_fn14_ref</vt:lpstr>
      <vt:lpstr>OPM_fn15</vt:lpstr>
      <vt:lpstr>OPM_fn15_ref</vt:lpstr>
      <vt:lpstr>OPM_fn16</vt:lpstr>
      <vt:lpstr>OPM_fn16_ref</vt:lpstr>
      <vt:lpstr>OPM_fn17</vt:lpstr>
      <vt:lpstr>OPM_fn17_ref</vt:lpstr>
      <vt:lpstr>OPM_fn18</vt:lpstr>
      <vt:lpstr>OPM_fn18_ref</vt:lpstr>
      <vt:lpstr>OPM_fn19</vt:lpstr>
      <vt:lpstr>OPM_fn19_ref</vt:lpstr>
      <vt:lpstr>OPM_fn2</vt:lpstr>
      <vt:lpstr>OPM_fn2_ref</vt:lpstr>
      <vt:lpstr>OPM_fn20</vt:lpstr>
      <vt:lpstr>OPM_fn20_ref</vt:lpstr>
      <vt:lpstr>OPM_fn21</vt:lpstr>
      <vt:lpstr>OPM_fn21_ref</vt:lpstr>
      <vt:lpstr>OPM_fn22</vt:lpstr>
      <vt:lpstr>OPM_fn22_ref</vt:lpstr>
      <vt:lpstr>OPM_fn23</vt:lpstr>
      <vt:lpstr>OPM_fn23_ref</vt:lpstr>
      <vt:lpstr>OPM_fn24</vt:lpstr>
      <vt:lpstr>OPM_fn24_ref</vt:lpstr>
      <vt:lpstr>OPM_fn25</vt:lpstr>
      <vt:lpstr>OPM_fn25_ref</vt:lpstr>
      <vt:lpstr>OPM_FN29</vt:lpstr>
      <vt:lpstr>OPM_fn3</vt:lpstr>
      <vt:lpstr>OPM_fn3_ref</vt:lpstr>
      <vt:lpstr>OPM_FN30</vt:lpstr>
      <vt:lpstr>OPM_fn4</vt:lpstr>
      <vt:lpstr>OPM_fn4_ref</vt:lpstr>
      <vt:lpstr>OPM_fn5</vt:lpstr>
      <vt:lpstr>OPM_fn5_ref</vt:lpstr>
      <vt:lpstr>OPM_fn6</vt:lpstr>
      <vt:lpstr>OPM_fn6_ref</vt:lpstr>
      <vt:lpstr>OPM_fn7</vt:lpstr>
      <vt:lpstr>OPM_fn7_ref</vt:lpstr>
      <vt:lpstr>OPM_fn8</vt:lpstr>
      <vt:lpstr>OPM_fn8_ref</vt:lpstr>
      <vt:lpstr>OPM_fn9</vt:lpstr>
      <vt:lpstr>OPM_fn9_ref</vt:lpstr>
      <vt:lpstr>OPM_Footnote_26</vt:lpstr>
      <vt:lpstr>OPM_O18_CommColl</vt:lpstr>
      <vt:lpstr>OPM_O19</vt:lpstr>
      <vt:lpstr>OPM_o23</vt:lpstr>
      <vt:lpstr>OPM_O3_CommColl</vt:lpstr>
      <vt:lpstr>OPM_otherbid</vt:lpstr>
      <vt:lpstr>OPM_STEM_STEAM_Schools</vt:lpstr>
      <vt:lpstr>Park_Dist_1_4</vt:lpstr>
      <vt:lpstr>Park_Dist_2_9</vt:lpstr>
      <vt:lpstr>Park_Dist_3_18</vt:lpstr>
      <vt:lpstr>Reg_H2O_Sew_1_13</vt:lpstr>
      <vt:lpstr>Reg_H2O_Sew_1_2</vt:lpstr>
      <vt:lpstr>Reg_H2O_Sew_1_4</vt:lpstr>
      <vt:lpstr>Reg_H2O_Sew_Gen_Bud</vt:lpstr>
      <vt:lpstr>Soil_H2O_Cons_1_4</vt:lpstr>
      <vt:lpstr>Solid_Waste_Dist_Gen_Bud</vt:lpstr>
      <vt:lpstr>Solid_Wst_Dist_1_13</vt:lpstr>
      <vt:lpstr>Solid_Wst_Dist_1_13_Est_Fund</vt:lpstr>
      <vt:lpstr>Solid_Wst_Dist_1_4</vt:lpstr>
      <vt:lpstr>St_Col_Un_1_13</vt:lpstr>
      <vt:lpstr>St_Coll_Univ_1_17</vt:lpstr>
      <vt:lpstr>St_Coll_Univ_1_20</vt:lpstr>
      <vt:lpstr>St_Comm_Coll_3358</vt:lpstr>
      <vt:lpstr>STEM_1_27</vt:lpstr>
      <vt:lpstr>STEM_STEAM_Schools</vt:lpstr>
      <vt:lpstr>SWCD_Gen_Bud</vt:lpstr>
      <vt:lpstr>Union_Cem_Dist_Gen_Bud</vt:lpstr>
    </vt:vector>
  </TitlesOfParts>
  <Company>Ohio Auditor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Celena Yoxtheimer</dc:creator>
  <cp:lastModifiedBy>Celena Yoxtheimer</cp:lastModifiedBy>
  <cp:lastPrinted>2019-10-01T19:34:07Z</cp:lastPrinted>
  <dcterms:created xsi:type="dcterms:W3CDTF">2019-09-12T20:43:22Z</dcterms:created>
  <dcterms:modified xsi:type="dcterms:W3CDTF">2020-05-07T14:35:38Z</dcterms:modified>
</cp:coreProperties>
</file>